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66925"/>
  <mc:AlternateContent xmlns:mc="http://schemas.openxmlformats.org/markup-compatibility/2006">
    <mc:Choice Requires="x15">
      <x15ac:absPath xmlns:x15ac="http://schemas.microsoft.com/office/spreadsheetml/2010/11/ac" url="A:\DIVISION DE COMPRAS\00 - PROCESOS DE COMPRA\2022\3. CP\SUPBANCO-CCC-CP-2022-0020-Remodelación Oficina Regional Norte\1. Otros borradores\05. Formularios del proceso\"/>
    </mc:Choice>
  </mc:AlternateContent>
  <xr:revisionPtr revIDLastSave="0" documentId="13_ncr:101_{8E42E3A7-A81F-47F7-B0AC-A146E69A8781}" xr6:coauthVersionLast="47" xr6:coauthVersionMax="47" xr10:uidLastSave="{00000000-0000-0000-0000-000000000000}"/>
  <bookViews>
    <workbookView xWindow="-120" yWindow="-120" windowWidth="29040" windowHeight="15840" xr2:uid="{00000000-000D-0000-FFFF-FFFF00000000}"/>
  </bookViews>
  <sheets>
    <sheet name="LP Obra Civil v.2" sheetId="8" r:id="rId1"/>
  </sheets>
  <definedNames>
    <definedName name="_Order1" hidden="1">255</definedName>
    <definedName name="_Order2" hidden="1">255</definedName>
    <definedName name="_Regression_Int" hidden="1">1</definedName>
    <definedName name="aa_2">"$#REF!.$B$109"</definedName>
    <definedName name="aa_3">"$#REF!.$B$109"</definedName>
    <definedName name="Acero_1">#N/A</definedName>
    <definedName name="Acero_2">#N/A</definedName>
    <definedName name="Acero_3">#N/A</definedName>
    <definedName name="Agregado_2">#N/A</definedName>
    <definedName name="Agregado_3">#N/A</definedName>
    <definedName name="Agua_1">#N/A</definedName>
    <definedName name="Agua_2">#N/A</definedName>
    <definedName name="Agua_3">#N/A</definedName>
    <definedName name="Alambre_2">#N/A</definedName>
    <definedName name="Alambre_3">#N/A</definedName>
    <definedName name="Alambre_No.18_2">#N/A</definedName>
    <definedName name="Alambre_No.18_3">#N/A</definedName>
    <definedName name="Anclaje_de_Pilotes_2">#N/A</definedName>
    <definedName name="Anclaje_de_Pilotes_3">#N/A</definedName>
    <definedName name="ANGULAR_2">"$#REF!.$B$246"</definedName>
    <definedName name="ANGULAR_3">"$#REF!.$B$246"</definedName>
    <definedName name="_xlnm.Print_Area" localSheetId="0">'LP Obra Civil v.2'!$A$1:$G$241</definedName>
    <definedName name="BARANDILLA_2">#N/A</definedName>
    <definedName name="BARANDILLA_3">#N/A</definedName>
    <definedName name="Cable_de_Postensado_2">#N/A</definedName>
    <definedName name="Cable_de_Postensado_3">#N/A</definedName>
    <definedName name="Cant_2">"$#REF!.$D$1:$D$65534"</definedName>
    <definedName name="Cant_3">"$#REF!.$D$1:$D$65534"</definedName>
    <definedName name="CANT1_2">"$#REF!.$D$1:$D$65534"</definedName>
    <definedName name="CANT1_3">"$#REF!.$D$1:$D$65534"</definedName>
    <definedName name="CANT6_2">"$#REF!.$C$1:$C$65534"</definedName>
    <definedName name="CANT6_3">"$#REF!.$C$1:$C$65534"</definedName>
    <definedName name="canta_2">"$#REF!.$H$1:$H$65534"</definedName>
    <definedName name="canta_3">"$#REF!.$H$1:$H$65534"</definedName>
    <definedName name="CANTIDADPRESUPUESTO_2">"$#REF!.$C$1:$C$65534"</definedName>
    <definedName name="CANTIDADPRESUPUESTO_3">"$#REF!.$C$1:$C$65534"</definedName>
    <definedName name="cantp_2">"$#REF!.$J$1:$J$65534"</definedName>
    <definedName name="cantp_3">"$#REF!.$J$1:$J$65534"</definedName>
    <definedName name="cantpre_2">"$#REF!.$D$1:$D$65534"</definedName>
    <definedName name="cantpre_3">"$#REF!.$D$1:$D$65534"</definedName>
    <definedName name="cantt_2">"$#REF!.$L$1:$L$65534"</definedName>
    <definedName name="cantt_3">"$#REF!.$L$1:$L$65534"</definedName>
    <definedName name="Casting_Bed_2">#N/A</definedName>
    <definedName name="Casting_Bed_3">#N/A</definedName>
    <definedName name="Cemento_1">#N/A</definedName>
    <definedName name="Cemento_2">#N/A</definedName>
    <definedName name="Cemento_3">#N/A</definedName>
    <definedName name="Clavos_2">#N/A</definedName>
    <definedName name="Clavos_3">#N/A</definedName>
    <definedName name="concreto_2">#N/A</definedName>
    <definedName name="control_2">"$#REF!.$#REF!$#REF!:#REF!#REF!"</definedName>
    <definedName name="control_3">"$#REF!.$#REF!$#REF!:#REF!#REF!"</definedName>
    <definedName name="Cubo_para_vaciado_de_Hormigón_2">#N/A</definedName>
    <definedName name="Cubo_para_vaciado_de_Hormigón_3">#N/A</definedName>
    <definedName name="Curado_y_Aditivo_2">#N/A</definedName>
    <definedName name="Curado_y_Aditivo_3">#N/A</definedName>
    <definedName name="D_2">#N/A</definedName>
    <definedName name="D_3">#N/A</definedName>
    <definedName name="deducciones_2">"$#REF!.$M$62"</definedName>
    <definedName name="deducciones_3">"$#REF!.$M$62"</definedName>
    <definedName name="Empalme_de_Pilotes_2">#N/A</definedName>
    <definedName name="Empalme_de_Pilotes_3">#N/A</definedName>
    <definedName name="Eslingas_2">#N/A</definedName>
    <definedName name="Eslingas_3">#N/A</definedName>
    <definedName name="GASTOSGENERALES_2">"$#REF!.$#REF!$#REF!"</definedName>
    <definedName name="GASTOSGENERALES_3">"$#REF!.$#REF!$#REF!"</definedName>
    <definedName name="GASTOSGENERALESA_2">"$#REF!.$#REF!$#REF!"</definedName>
    <definedName name="GASTOSGENERALESA_3">"$#REF!.$#REF!$#REF!"</definedName>
    <definedName name="Grúa_Manitowoc_2900_2">#N/A</definedName>
    <definedName name="Grúa_Manitowoc_2900_3">#N/A</definedName>
    <definedName name="HINCA_2">"$#REF!.$#REF!$#REF!"</definedName>
    <definedName name="HINCA_3">"$#REF!.$#REF!$#REF!"</definedName>
    <definedName name="Hinca_de_Pilotes_2">#N/A</definedName>
    <definedName name="Hinca_de_Pilotes_3">#N/A</definedName>
    <definedName name="HINCADEPILOTES_2">#N/A</definedName>
    <definedName name="HINCADEPILOTES_3">#N/A</definedName>
    <definedName name="HORACIO_2">"$#REF!.$L$66:$W$66"</definedName>
    <definedName name="HORACIO_3">"$#REF!.$L$66:$W$66"</definedName>
    <definedName name="HORMIGONARMADOGUARDARRUEDASYDEFENSASLATERALES_2">#N/A</definedName>
    <definedName name="HORMIGONARMADOGUARDARRUEDASYDEFENSASLATERALES_3">#N/A</definedName>
    <definedName name="HORMIGONARMADOLOSADEAPROCHE_2">#N/A</definedName>
    <definedName name="HORMIGONARMADOLOSADEAPROCHE_3">#N/A</definedName>
    <definedName name="HORMIGONARMADOLOSADETABLERO_2">#N/A</definedName>
    <definedName name="HORMIGONARMADOLOSADETABLERO_3">#N/A</definedName>
    <definedName name="HORMIGONARMADOVIGUETAS_2">#N/A</definedName>
    <definedName name="HORMIGONARMADOVIGUETAS_3">#N/A</definedName>
    <definedName name="Item2">#N/A</definedName>
    <definedName name="Izado_de_Tabletas_2">#N/A</definedName>
    <definedName name="Izado_de_Tabletas_3">#N/A</definedName>
    <definedName name="IZAJE_2">"$#REF!.$#REF!$#REF!"</definedName>
    <definedName name="IZAJE_3">"$#REF!.$#REF!$#REF!"</definedName>
    <definedName name="Izaje_de_Vigas_Postensadas_2">#N/A</definedName>
    <definedName name="Izaje_de_Vigas_Postensadas_3">#N/A</definedName>
    <definedName name="kglb">0.453592</definedName>
    <definedName name="Ligado_y_vaciado_2">#N/A</definedName>
    <definedName name="Ligado_y_vaciado_3">#N/A</definedName>
    <definedName name="Ligadora_de_1_funda_2">#N/A</definedName>
    <definedName name="Ligadora_de_1_funda_3">#N/A</definedName>
    <definedName name="Ligadora_de_2_funda_2">#N/A</definedName>
    <definedName name="Ligadora_de_2_funda_3">#N/A</definedName>
    <definedName name="llaveacondicionamientohinca_2">#N/A</definedName>
    <definedName name="llaveacondicionamientohinca_3">#N/A</definedName>
    <definedName name="llaveizajevigaspostensadas_2">#N/A</definedName>
    <definedName name="llaveizajevigaspostensadas_3">#N/A</definedName>
    <definedName name="llaveligadoyvaciado_2">#N/A</definedName>
    <definedName name="llaveligadoyvaciado_3">#N/A</definedName>
    <definedName name="llavemadera_2">#N/A</definedName>
    <definedName name="llavemadera_3">#N/A</definedName>
    <definedName name="llavemanejocemento_2">#N/A</definedName>
    <definedName name="llavemanejocemento_3">#N/A</definedName>
    <definedName name="llavemanejopilotes_2">#N/A</definedName>
    <definedName name="llavemanejopilotes_3">#N/A</definedName>
    <definedName name="llavemoacero_2">#N/A</definedName>
    <definedName name="llavemoacero_3">#N/A</definedName>
    <definedName name="llavemomadera_2">#N/A</definedName>
    <definedName name="llavemomadera_3">#N/A</definedName>
    <definedName name="llavetratamientomoldes_2">#N/A</definedName>
    <definedName name="llavetratamientomoldes_3">#N/A</definedName>
    <definedName name="M.O._Colocación_Cables_Postensados_2">#N/A</definedName>
    <definedName name="M.O._Colocación_Cables_Postensados_3">#N/A</definedName>
    <definedName name="M.O._Colocación_Tabletas_Prefabricados_2">#N/A</definedName>
    <definedName name="M.O._Colocación_Tabletas_Prefabricados_3">#N/A</definedName>
    <definedName name="M.O._Confección_Moldes_2">#N/A</definedName>
    <definedName name="M.O._Confección_Moldes_3">#N/A</definedName>
    <definedName name="M.O._Vigas_Postensadas__Incl._Cast._2">#N/A</definedName>
    <definedName name="M.O._Vigas_Postensadas__Incl._Cast._3">#N/A</definedName>
    <definedName name="Madera_2">#N/A</definedName>
    <definedName name="Madera_3">#N/A</definedName>
    <definedName name="Mano_de_Obra_Acero_2">#N/A</definedName>
    <definedName name="Mano_de_Obra_Acero_3">#N/A</definedName>
    <definedName name="Mano_de_Obra_Madera_2">#N/A</definedName>
    <definedName name="Mano_de_Obra_Madera_3">#N/A</definedName>
    <definedName name="mpie">0.3048</definedName>
    <definedName name="Obra___Puente_Sobre_el_Matayaya__Carretera_Las_Matas_Elias_Pina">"proyecto"</definedName>
    <definedName name="P.U.Amercoat_385ASA_2">#N/A</definedName>
    <definedName name="P.U.Amercoat_385ASA_3">#N/A</definedName>
    <definedName name="P.U.Dimecote9_2">#N/A</definedName>
    <definedName name="P.U.Dimecote9_3">#N/A</definedName>
    <definedName name="P.U.Thinner1000_2">#N/A</definedName>
    <definedName name="P.U.Thinner1000_3">#N/A</definedName>
    <definedName name="P.U.Urethane_Acrilico_2">#N/A</definedName>
    <definedName name="P.U.Urethane_Acrilico_3">#N/A</definedName>
    <definedName name="p_1">#N/A</definedName>
    <definedName name="p_2">#N/A</definedName>
    <definedName name="p_3">#N/A</definedName>
    <definedName name="Peones_2">#N/A</definedName>
    <definedName name="Peones_3">#N/A</definedName>
    <definedName name="Pernos_2">"$#REF!.$B$68"</definedName>
    <definedName name="Pernos_3">"$#REF!.$B$68"</definedName>
    <definedName name="pesoportico_1">"$#REF!.$H$61"</definedName>
    <definedName name="Pintura_Epóxica_Popular_2">#N/A</definedName>
    <definedName name="Pintura_Epóxica_Popular_3">#N/A</definedName>
    <definedName name="Plancha_de_Plywood_4_x8_x3_4_2">#N/A</definedName>
    <definedName name="Plancha_de_Plywood_4_x8_x3_4_3">#N/A</definedName>
    <definedName name="Planta_Eléctrica_para_tesado_2">#N/A</definedName>
    <definedName name="Planta_Eléctrica_para_tesado_3">#N/A</definedName>
    <definedName name="porcentaje_2">"$#REF!.$J$12"</definedName>
    <definedName name="porcentaje_3">"$#REF!.$J$12"</definedName>
    <definedName name="PRIMA_2">"$#REF!.$M$38"</definedName>
    <definedName name="PRIMA_3">"$#REF!.$M$38"</definedName>
    <definedName name="prticos_2">#N/A</definedName>
    <definedName name="prticos_3">#N/A</definedName>
    <definedName name="PU_2">"$#REF!.$E$1:$E$65534"</definedName>
    <definedName name="PU_3">"$#REF!.$E$1:$E$65534"</definedName>
    <definedName name="pu1_2">"$#REF!.$E$1:$E$65534"</definedName>
    <definedName name="pu1_3">"$#REF!.$E$1:$E$65534"</definedName>
    <definedName name="PU6_2">"$#REF!.$E$1:$E$65534"</definedName>
    <definedName name="PU6_3">"$#REF!.$E$1:$E$65534"</definedName>
    <definedName name="PUACERASHORMIGON_2">#N/A</definedName>
    <definedName name="PUACERO_1_2_GRADO40_2">#N/A</definedName>
    <definedName name="PUACERO_1_4_GRADO40_2">#N/A</definedName>
    <definedName name="PUACERO_1_GRADO40_2">#N/A</definedName>
    <definedName name="PUACERO_3_4_GRADO40_2">#N/A</definedName>
    <definedName name="PUACERO_3_8_GRADO40_2">#N/A</definedName>
    <definedName name="PUADOQUINCLASICOGRIS_10X20X20_2">#N/A</definedName>
    <definedName name="pubaranda_2">#N/A</definedName>
    <definedName name="pubaranda_3">#N/A</definedName>
    <definedName name="PUBLOQUES_4_ACERO_0.80_2">#N/A</definedName>
    <definedName name="PUBLOQUES_6_ACERO_0.80_2">#N/A</definedName>
    <definedName name="PUBLOQUES_8_ACERO_0.80_2">#N/A</definedName>
    <definedName name="PUBLOQUES_8_ACERO_0.80_HOYOSLLENOS_2">#N/A</definedName>
    <definedName name="PUBLOQUESDE_8_ACERO_A_0.40_HOYOSLLENOS_2">#N/A</definedName>
    <definedName name="PUCALICHE_2">#N/A</definedName>
    <definedName name="PUCAMARAINSPECCION_2">#N/A</definedName>
    <definedName name="PUCANTOS_2">#N/A</definedName>
    <definedName name="PUCARETEO_2">#N/A</definedName>
    <definedName name="PUCERAMICA30X30PARED_2">#N/A</definedName>
    <definedName name="PUCERAMICAITALIANAPARED_2">#N/A</definedName>
    <definedName name="PUCOLUMNAS_C2_2">#N/A</definedName>
    <definedName name="PUCOLUMNAS_C3_2">#N/A</definedName>
    <definedName name="PUCOLUMNAS_C4_2">#N/A</definedName>
    <definedName name="PUCOLUMNAS_CC_2">#N/A</definedName>
    <definedName name="PUCOLUMNAS_CC1_2">#N/A</definedName>
    <definedName name="PUCOLUMNASASCENSOR_2">#N/A</definedName>
    <definedName name="PUDINTEL_10X20_2">#N/A</definedName>
    <definedName name="PUDINTEL_15X40_2">#N/A</definedName>
    <definedName name="PUDINTEL_20X40_2">#N/A</definedName>
    <definedName name="PUFINOTECHOINCLINADO_2">#N/A</definedName>
    <definedName name="PUFINOTECHOPLANO_2">#N/A</definedName>
    <definedName name="PUGOTEROSCOLGANTES_2">#N/A</definedName>
    <definedName name="PUHORMIGON_1_2_4_2">#N/A</definedName>
    <definedName name="PUHORMIGON1_3_5_2">#N/A</definedName>
    <definedName name="PUHORMIGONCICLOPEO_2">#N/A</definedName>
    <definedName name="PUHORMIGONSIMPLE210_2">#N/A</definedName>
    <definedName name="PULISTELOS1_2BAÑOS_2">#N/A</definedName>
    <definedName name="PULISTELOSBAÑOS_2">#N/A</definedName>
    <definedName name="PULOSA_2">#N/A</definedName>
    <definedName name="PUMEZCLACALARENAPISOS_2">#N/A</definedName>
    <definedName name="PUMORTERO1_10COLOCARPISOS_2">#N/A</definedName>
    <definedName name="PUMORTERO1_2_2">#N/A</definedName>
    <definedName name="PUMORTERO1_3_2">#N/A</definedName>
    <definedName name="PUMORTERO1_4PARAPAÑETE_2">#N/A</definedName>
    <definedName name="PUMORTERO1_5DE1_3_2">#N/A</definedName>
    <definedName name="PUMURO_M1_2">#N/A</definedName>
    <definedName name="PUMURO_M2_2">#N/A</definedName>
    <definedName name="PUPAÑETEMAESTREADOEXTERIOR_2">#N/A</definedName>
    <definedName name="PUPAÑETEMAESTREADOINTERIOR_2">#N/A</definedName>
    <definedName name="PUPAÑETEPULIDO_2">#N/A</definedName>
    <definedName name="PUPISOCERAMICA_33X33_2">#N/A</definedName>
    <definedName name="PUPISOGRANITO_40X40_2">#N/A</definedName>
    <definedName name="PURAMPAESCALERA_2">#N/A</definedName>
    <definedName name="PUREPLANTEO_2">#N/A</definedName>
    <definedName name="PUTRAMPADEGRASA_2">#N/A</definedName>
    <definedName name="PUZABALETAPISO_2">#N/A</definedName>
    <definedName name="PUZABALETAS_2">#N/A</definedName>
    <definedName name="PUZAPATACOLUMNAS_C1_2">#N/A</definedName>
    <definedName name="PUZAPATACOLUMNAS_C2_2">#N/A</definedName>
    <definedName name="PUZAPATACOLUMNAS_C3_2">#N/A</definedName>
    <definedName name="PUZAPATACOLUMNAS_C4_2">#N/A</definedName>
    <definedName name="PUZAPATACOLUMNAS_CC_2">#N/A</definedName>
    <definedName name="PUZAPATACOLUMNAS_CT_2">#N/A</definedName>
    <definedName name="PUZAPATAMURO4_2">#N/A</definedName>
    <definedName name="PUZAPATAMURO6_2">#N/A</definedName>
    <definedName name="PUZAPATAMURO8_2">#N/A</definedName>
    <definedName name="PUZOCALOCERAMICACRIOLLADE33_2">#N/A</definedName>
    <definedName name="PUZOCALOSGRANITO_7X40_2">#N/A</definedName>
    <definedName name="SUB_2">#N/A</definedName>
    <definedName name="SUB_3">#N/A</definedName>
    <definedName name="Subida__Bajada_y_Transporte_Cemento_2">#N/A</definedName>
    <definedName name="Subida__Bajada_y_Transporte_Cemento_3">#N/A</definedName>
    <definedName name="subtotal_2">"$#REF!.$H$59"</definedName>
    <definedName name="subtotal_3">"$#REF!.$H$59"</definedName>
    <definedName name="SUBTOTAL1_2">"$#REF!.$H$52"</definedName>
    <definedName name="SUBTOTAL1_3">"$#REF!.$H$52"</definedName>
    <definedName name="SUBTOTALA_2">"$#REF!.$M$53"</definedName>
    <definedName name="SUBTOTALA_3">"$#REF!.$M$53"</definedName>
    <definedName name="SUBTOTALGASTOSGENERALES_2">"$#REF!.$H$67"</definedName>
    <definedName name="SUBTOTALGASTOSGENERALES_3">"$#REF!.$H$67"</definedName>
    <definedName name="SUBTOTALGASTOSGENERALES1_2">"$#REF!.$H$59"</definedName>
    <definedName name="SUBTOTALGASTOSGENERALES1_3">"$#REF!.$H$59"</definedName>
    <definedName name="SUBTOTALPRESU_2">"$#REF!.$F$52"</definedName>
    <definedName name="SUBTOTALPRESU_3">"$#REF!.$F$52"</definedName>
    <definedName name="SUELDO_2">"$#REF!.$#REF!$#REF!"</definedName>
    <definedName name="SUELDO_3">"$#REF!.$#REF!$#REF!"</definedName>
    <definedName name="TABLETAS_2">#N/A</definedName>
    <definedName name="TABLETAS_3">#N/A</definedName>
    <definedName name="_xlnm.Print_Titles" localSheetId="0">'LP Obra Civil v.2'!$1:$9</definedName>
    <definedName name="Tolas_2">"$#REF!.$B$13"</definedName>
    <definedName name="Tolas_3">"$#REF!.$B$13"</definedName>
    <definedName name="TOPOGRAFIA_2">#N/A</definedName>
    <definedName name="TOPOGRAFIA_3">#N/A</definedName>
    <definedName name="TORNILLOS_2">"$#REF!.$B$#REF!"</definedName>
    <definedName name="TORNILLOS_3">"$#REF!.$B$#REF!"</definedName>
    <definedName name="Tornillos_5_x3_8_2">#N/A</definedName>
    <definedName name="Tornillos_5_x3_8_3">#N/A</definedName>
    <definedName name="totalgeneral_2">"$#REF!.$M$56"</definedName>
    <definedName name="totalgeneral_3">"$#REF!.$M$56"</definedName>
    <definedName name="Tratamiento_Moldes_para_Barandilla_2">#N/A</definedName>
    <definedName name="Tratamiento_Moldes_para_Barandilla_3">#N/A</definedName>
    <definedName name="valor2_1">#N/A</definedName>
    <definedName name="valor2_2">#N/A</definedName>
    <definedName name="valor2_3">#N/A</definedName>
    <definedName name="valora_2">"$#REF!.$I$1:$I$65534"</definedName>
    <definedName name="valora_3">"$#REF!.$I$1:$I$65534"</definedName>
    <definedName name="valorp_2">"$#REF!.$K$1:$K$65534"</definedName>
    <definedName name="valorp_3">"$#REF!.$K$1:$K$65534"</definedName>
    <definedName name="VALORPRESUPUESTO_2">"$#REF!.$F$1:$F$65534"</definedName>
    <definedName name="VALORPRESUPUESTO_3">"$#REF!.$F$1:$F$65534"</definedName>
    <definedName name="varillas_2">#N/A</definedName>
    <definedName name="varillas_3">#N/A</definedName>
    <definedName name="VIGASHP_2">"$#REF!.$B$109"</definedName>
    <definedName name="VIGASHP_3">"$#REF!.$B$109"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8" l="1"/>
  <c r="D134" i="8"/>
  <c r="G155" i="8" l="1"/>
  <c r="G166" i="8" l="1"/>
  <c r="G165" i="8"/>
  <c r="G164" i="8"/>
  <c r="G163" i="8"/>
  <c r="G162" i="8"/>
  <c r="G161" i="8"/>
  <c r="G160" i="8"/>
  <c r="G159" i="8"/>
  <c r="G158" i="8"/>
  <c r="A151" i="8"/>
  <c r="A152" i="8" s="1"/>
  <c r="A153" i="8" s="1"/>
  <c r="A154" i="8" s="1"/>
  <c r="A155" i="8" s="1"/>
  <c r="A156" i="8" s="1"/>
  <c r="A157" i="8" s="1"/>
  <c r="A158" i="8" s="1"/>
  <c r="A159" i="8" s="1"/>
  <c r="A160" i="8" s="1"/>
  <c r="A161" i="8" s="1"/>
  <c r="A162" i="8" s="1"/>
  <c r="A163" i="8" s="1"/>
  <c r="A164" i="8" s="1"/>
  <c r="A165" i="8" s="1"/>
  <c r="A166" i="8" s="1"/>
  <c r="G157" i="8"/>
  <c r="G156" i="8"/>
  <c r="G154" i="8"/>
  <c r="G153" i="8"/>
  <c r="G152" i="8"/>
  <c r="G151" i="8"/>
  <c r="G150" i="8" s="1"/>
  <c r="G24" i="8"/>
  <c r="G38" i="8"/>
  <c r="G221" i="8"/>
  <c r="G220" i="8"/>
  <c r="D219" i="8"/>
  <c r="G219" i="8" s="1"/>
  <c r="G222" i="8"/>
  <c r="G218" i="8"/>
  <c r="G104" i="8"/>
  <c r="G120" i="8"/>
  <c r="G118" i="8"/>
  <c r="G110" i="8"/>
  <c r="G106" i="8"/>
  <c r="G103" i="8"/>
  <c r="G102" i="8"/>
  <c r="G94" i="8"/>
  <c r="G93" i="8"/>
  <c r="G92" i="8"/>
  <c r="G90" i="8"/>
  <c r="G89" i="8"/>
  <c r="G88" i="8"/>
  <c r="G81" i="8"/>
  <c r="G78" i="8"/>
  <c r="G75" i="8"/>
  <c r="G96" i="8" l="1"/>
  <c r="G100" i="8"/>
  <c r="G83" i="8"/>
  <c r="G117" i="8"/>
  <c r="G85" i="8"/>
  <c r="G115" i="8"/>
  <c r="G79" i="8"/>
  <c r="G109" i="8"/>
  <c r="G113" i="8"/>
  <c r="G76" i="8"/>
  <c r="G91" i="8"/>
  <c r="G107" i="8"/>
  <c r="G111" i="8"/>
  <c r="G77" i="8"/>
  <c r="G82" i="8"/>
  <c r="G86" i="8"/>
  <c r="G97" i="8"/>
  <c r="G101" i="8"/>
  <c r="G98" i="8"/>
  <c r="G87" i="8"/>
  <c r="G95" i="8"/>
  <c r="G99" i="8"/>
  <c r="G80" i="8"/>
  <c r="G114" i="8"/>
  <c r="G84" i="8"/>
  <c r="G74" i="8"/>
  <c r="G119" i="8"/>
  <c r="G108" i="8"/>
  <c r="G112" i="8"/>
  <c r="G116" i="8"/>
  <c r="G105" i="8"/>
  <c r="A218" i="8"/>
  <c r="A219" i="8" s="1"/>
  <c r="A220" i="8" s="1"/>
  <c r="A221" i="8" s="1"/>
  <c r="A222" i="8" s="1"/>
  <c r="A223" i="8" s="1"/>
  <c r="A215" i="8"/>
  <c r="A216" i="8" s="1"/>
  <c r="D213" i="8"/>
  <c r="G213" i="8" s="1"/>
  <c r="D212" i="8"/>
  <c r="D215" i="8" s="1"/>
  <c r="G215" i="8" s="1"/>
  <c r="A212" i="8"/>
  <c r="A213" i="8" s="1"/>
  <c r="G210" i="8"/>
  <c r="G209" i="8"/>
  <c r="G208" i="8"/>
  <c r="G207" i="8"/>
  <c r="G206" i="8"/>
  <c r="G205" i="8"/>
  <c r="G204" i="8"/>
  <c r="G203" i="8"/>
  <c r="G202" i="8"/>
  <c r="G201" i="8"/>
  <c r="G200" i="8"/>
  <c r="G199" i="8"/>
  <c r="G198" i="8"/>
  <c r="G197" i="8"/>
  <c r="G196" i="8"/>
  <c r="G195" i="8"/>
  <c r="G194" i="8"/>
  <c r="G193" i="8"/>
  <c r="G192" i="8"/>
  <c r="G191" i="8"/>
  <c r="G190" i="8"/>
  <c r="G189" i="8"/>
  <c r="A189" i="8"/>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G136" i="8"/>
  <c r="G134" i="8"/>
  <c r="G135" i="8"/>
  <c r="D147" i="8"/>
  <c r="G147" i="8" s="1"/>
  <c r="G188" i="8" l="1"/>
  <c r="G73" i="8"/>
  <c r="A224" i="8"/>
  <c r="A225" i="8" s="1"/>
  <c r="A226" i="8" s="1"/>
  <c r="A227" i="8" s="1"/>
  <c r="A228" i="8" s="1"/>
  <c r="A229" i="8" s="1"/>
  <c r="G212" i="8"/>
  <c r="G211" i="8" s="1"/>
  <c r="D216" i="8"/>
  <c r="G216" i="8" s="1"/>
  <c r="G214" i="8" s="1"/>
  <c r="G133" i="8"/>
  <c r="G223" i="8" l="1"/>
  <c r="G224" i="8"/>
  <c r="G225" i="8"/>
  <c r="G226" i="8"/>
  <c r="G227" i="8"/>
  <c r="G228" i="8"/>
  <c r="G229" i="8"/>
  <c r="G177" i="8"/>
  <c r="G178" i="8"/>
  <c r="G179" i="8"/>
  <c r="G180" i="8"/>
  <c r="G181" i="8"/>
  <c r="G182" i="8"/>
  <c r="G183" i="8"/>
  <c r="G184" i="8"/>
  <c r="G185" i="8"/>
  <c r="G186" i="8"/>
  <c r="G187" i="8"/>
  <c r="G176" i="8"/>
  <c r="G170" i="8"/>
  <c r="G174" i="8"/>
  <c r="G175" i="8" l="1"/>
  <c r="G217" i="8"/>
  <c r="A176" i="8"/>
  <c r="A177" i="8" s="1"/>
  <c r="A178" i="8" s="1"/>
  <c r="A179" i="8" s="1"/>
  <c r="A180" i="8" s="1"/>
  <c r="A181" i="8" s="1"/>
  <c r="A182" i="8" s="1"/>
  <c r="A183" i="8" s="1"/>
  <c r="A184" i="8" s="1"/>
  <c r="A185" i="8" s="1"/>
  <c r="A186" i="8" s="1"/>
  <c r="A187" i="8" s="1"/>
  <c r="D173" i="8"/>
  <c r="D172" i="8"/>
  <c r="D171" i="8"/>
  <c r="D169" i="8"/>
  <c r="G169" i="8" s="1"/>
  <c r="G168" i="8"/>
  <c r="A168" i="8"/>
  <c r="A169" i="8" s="1"/>
  <c r="A170" i="8" s="1"/>
  <c r="A171" i="8" s="1"/>
  <c r="A172" i="8" s="1"/>
  <c r="A173" i="8" s="1"/>
  <c r="A174" i="8" s="1"/>
  <c r="D149" i="8"/>
  <c r="G149" i="8" s="1"/>
  <c r="G148" i="8"/>
  <c r="G146" i="8"/>
  <c r="G145" i="8"/>
  <c r="G144" i="8"/>
  <c r="D143" i="8"/>
  <c r="G143" i="8" s="1"/>
  <c r="G142" i="8"/>
  <c r="A142" i="8"/>
  <c r="A143" i="8" s="1"/>
  <c r="A144" i="8" s="1"/>
  <c r="A145" i="8" s="1"/>
  <c r="A146" i="8" s="1"/>
  <c r="A147" i="8" s="1"/>
  <c r="A148" i="8" s="1"/>
  <c r="A149" i="8" s="1"/>
  <c r="G140" i="8"/>
  <c r="A138" i="8"/>
  <c r="A139" i="8" s="1"/>
  <c r="A140" i="8" s="1"/>
  <c r="G132" i="8"/>
  <c r="G131" i="8"/>
  <c r="G130" i="8"/>
  <c r="G129" i="8"/>
  <c r="G127" i="8"/>
  <c r="G126" i="8"/>
  <c r="G125" i="8"/>
  <c r="G122" i="8"/>
  <c r="A122" i="8"/>
  <c r="A123" i="8" s="1"/>
  <c r="A124" i="8" s="1"/>
  <c r="A125" i="8" s="1"/>
  <c r="A126" i="8" s="1"/>
  <c r="A127" i="8" s="1"/>
  <c r="A128" i="8" s="1"/>
  <c r="A129" i="8" s="1"/>
  <c r="A130" i="8" s="1"/>
  <c r="A131" i="8" s="1"/>
  <c r="A132" i="8" s="1"/>
  <c r="A133" i="8" s="1"/>
  <c r="A134" i="8" s="1"/>
  <c r="A135" i="8" s="1"/>
  <c r="A136" i="8" s="1"/>
  <c r="A74" i="8"/>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G71" i="8"/>
  <c r="G69" i="8"/>
  <c r="A64" i="8"/>
  <c r="A65" i="8" s="1"/>
  <c r="A66" i="8" s="1"/>
  <c r="A67" i="8" s="1"/>
  <c r="A68" i="8" s="1"/>
  <c r="A69" i="8" s="1"/>
  <c r="A70" i="8" s="1"/>
  <c r="A71" i="8" s="1"/>
  <c r="A72" i="8" s="1"/>
  <c r="G62" i="8"/>
  <c r="G61" i="8"/>
  <c r="G59" i="8"/>
  <c r="G58" i="8"/>
  <c r="G55" i="8"/>
  <c r="G54" i="8"/>
  <c r="G53" i="8"/>
  <c r="G52" i="8"/>
  <c r="G51" i="8"/>
  <c r="G50" i="8"/>
  <c r="G49" i="8"/>
  <c r="G48" i="8"/>
  <c r="G47" i="8"/>
  <c r="G46" i="8"/>
  <c r="G45" i="8"/>
  <c r="G44" i="8"/>
  <c r="G43" i="8"/>
  <c r="G42" i="8"/>
  <c r="G41" i="8"/>
  <c r="G40" i="8"/>
  <c r="G39" i="8"/>
  <c r="A38" i="8"/>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G36" i="8"/>
  <c r="G32" i="8"/>
  <c r="G31" i="8"/>
  <c r="A31" i="8"/>
  <c r="A32" i="8" s="1"/>
  <c r="A33" i="8" s="1"/>
  <c r="A34" i="8" s="1"/>
  <c r="A35" i="8" s="1"/>
  <c r="A36" i="8" s="1"/>
  <c r="G28" i="8"/>
  <c r="G27" i="8"/>
  <c r="G26" i="8"/>
  <c r="G22" i="8"/>
  <c r="G20" i="8"/>
  <c r="A20" i="8"/>
  <c r="A21" i="8" s="1"/>
  <c r="A22" i="8" s="1"/>
  <c r="A23" i="8" s="1"/>
  <c r="A24" i="8" s="1"/>
  <c r="A25" i="8" s="1"/>
  <c r="A26" i="8" s="1"/>
  <c r="A27" i="8" s="1"/>
  <c r="A28" i="8" s="1"/>
  <c r="A29" i="8" s="1"/>
  <c r="G18" i="8"/>
  <c r="G17" i="8"/>
  <c r="G16" i="8"/>
  <c r="G15" i="8"/>
  <c r="G14" i="8"/>
  <c r="G13" i="8"/>
  <c r="G12" i="8"/>
  <c r="G11" i="8"/>
  <c r="A11" i="8"/>
  <c r="A12" i="8" s="1"/>
  <c r="A13" i="8" s="1"/>
  <c r="A14" i="8" s="1"/>
  <c r="A15" i="8" s="1"/>
  <c r="A16" i="8" s="1"/>
  <c r="A17" i="8" s="1"/>
  <c r="A18" i="8" s="1"/>
  <c r="G10" i="8" l="1"/>
  <c r="G141" i="8"/>
  <c r="G171" i="8"/>
  <c r="G65" i="8"/>
  <c r="G23" i="8"/>
  <c r="G72" i="8"/>
  <c r="G172" i="8"/>
  <c r="G56" i="8"/>
  <c r="G57" i="8"/>
  <c r="G128" i="8"/>
  <c r="G124" i="8"/>
  <c r="G35" i="8"/>
  <c r="G66" i="8"/>
  <c r="G67" i="8"/>
  <c r="G29" i="8"/>
  <c r="G64" i="8"/>
  <c r="G68" i="8"/>
  <c r="G70" i="8"/>
  <c r="G33" i="8"/>
  <c r="G173" i="8"/>
  <c r="G21" i="8"/>
  <c r="G25" i="8"/>
  <c r="G34" i="8"/>
  <c r="G60" i="8"/>
  <c r="G167" i="8" l="1"/>
  <c r="G19" i="8"/>
  <c r="G30" i="8"/>
  <c r="G63" i="8"/>
  <c r="G123" i="8"/>
  <c r="G121" i="8" s="1"/>
  <c r="G139" i="8"/>
  <c r="G138" i="8"/>
  <c r="G137" i="8" l="1"/>
  <c r="G230" i="8" s="1"/>
  <c r="G236" i="8" s="1"/>
  <c r="G234" i="8" l="1"/>
  <c r="G235" i="8"/>
  <c r="G237" i="8"/>
  <c r="G238" i="8"/>
  <c r="G233" i="8"/>
  <c r="G239" i="8" l="1"/>
  <c r="G241" i="8" l="1"/>
</calcChain>
</file>

<file path=xl/sharedStrings.xml><?xml version="1.0" encoding="utf-8"?>
<sst xmlns="http://schemas.openxmlformats.org/spreadsheetml/2006/main" count="651" uniqueCount="450">
  <si>
    <t>GASTOS INDIRECTOS</t>
  </si>
  <si>
    <t>Gastos administrativos y de obras.</t>
  </si>
  <si>
    <t>Transporte</t>
  </si>
  <si>
    <t>Seguros y fianzas</t>
  </si>
  <si>
    <t>Codia</t>
  </si>
  <si>
    <t>NO.</t>
  </si>
  <si>
    <t>DESCRIPCION</t>
  </si>
  <si>
    <t>ESPECIFICACIONES</t>
  </si>
  <si>
    <t>CANTIDAD</t>
  </si>
  <si>
    <t>UNIDAD</t>
  </si>
  <si>
    <t>TOTAL GENERAL RD$</t>
  </si>
  <si>
    <t>SUB TOTAL GASTOS INDIRECTOS</t>
  </si>
  <si>
    <t>MOVIMIENTOS DE TIERRAS</t>
  </si>
  <si>
    <t>Relleno compactado</t>
  </si>
  <si>
    <t>Bote de material excavado</t>
  </si>
  <si>
    <t xml:space="preserve">HORMIGON ARMADO </t>
  </si>
  <si>
    <t>MUROS DE BLOQUES</t>
  </si>
  <si>
    <t>Dirección técnica y responsabilidad</t>
  </si>
  <si>
    <t>Liquidación y prestaciones laborables (Ley 6-86)</t>
  </si>
  <si>
    <t>DEMOLICION Y BOTE DE ESCOMBROS</t>
  </si>
  <si>
    <t>Bote de escombros</t>
  </si>
  <si>
    <t>Bote de lo escombros generados en el proceso de demolición.</t>
  </si>
  <si>
    <t>Excavación de zapatas de muros y columnas.</t>
  </si>
  <si>
    <t>Zapatas de columnas ZC</t>
  </si>
  <si>
    <t>Zapatas combinada de columnas ZCC1</t>
  </si>
  <si>
    <t>Columnas de Hormigón armado tipo C1</t>
  </si>
  <si>
    <t>Columnas de Hormigón armado tipo C2</t>
  </si>
  <si>
    <t>Columnas de Hormigón armado tipo C3</t>
  </si>
  <si>
    <t>Dinteles ( D)</t>
  </si>
  <si>
    <t>ESTRUCTURAS METALICAS</t>
  </si>
  <si>
    <t>Acarreo interno de material a botar</t>
  </si>
  <si>
    <t>Acarreo interno de material de demolición a botar</t>
  </si>
  <si>
    <t>Se botará todo el material resultado de las excavaciones para construir fundaciones de las nuevas columna y muros.</t>
  </si>
  <si>
    <t>Zapatas combinada de columnas ZCC2</t>
  </si>
  <si>
    <t>Zapatas combinada de columnas ZCC3</t>
  </si>
  <si>
    <t>Placas 16"x16"x3/4" Acero A36, 4 huecos Ø 3/4", pintada con protección epóxica industrial. Ver detalle en planos estructurales.</t>
  </si>
  <si>
    <t>Pernos acero A307 Ø 5/8" x 30" con 6" de rosca y 6" de doblez 90°, doble tuercas y arandelas A307. Ver detalle en planos estructurales.</t>
  </si>
  <si>
    <t>Pernos de anclaje de columnas de acero estructural a pedestales de concreto PCM.</t>
  </si>
  <si>
    <t>Vigas de acero W8x21 soporte metal deck.</t>
  </si>
  <si>
    <t>Vigas de acero W8x31 soporte metal deck.</t>
  </si>
  <si>
    <t>Vigas de acero W8x35 soporte metal deck.</t>
  </si>
  <si>
    <t>Vigas de acero W12x30 en borde Metal deck.</t>
  </si>
  <si>
    <t>Vigas de acero W6x15 soporte metal deck.</t>
  </si>
  <si>
    <t>Vigas de acero W6x15, acero ASTM A36, con conectores de cortante tipo Studs Ø 1/2" x 3" c/0.24 m., pintadas con protección epóxica industrial. Ver detalle en planos estructurales. Considerar el costo de los conectores de cortante en precio de vigas. (No incluir Atiesadores ni rigidizadores en costo).</t>
  </si>
  <si>
    <t>Vigas de acero W8x21 acero ASTM A36, con conectores de cortante tipo Studs Ø 1/2" x 3" c/0.24 m., pintadas con protección epóxica industrial. Ver detalle en planos estructurales. Considerar el costo de los conectores de cortante en precio de vigas. (No incluir Atiesadores ni rigidizadores en costo).</t>
  </si>
  <si>
    <t>Vigas de acero W8x31, acero ASTM A36, con conectores de cortante tipo Studs Ø 1/2" x 3" c/0.24 m., pintadas con protección epóxica industrial. Ver detalle en planos estructurales. Considerar el costo de los conectores de cortante en precio de vigas. (No incluir Atiesadores ni rigidizadores en costo).</t>
  </si>
  <si>
    <t>Vigas de acero W8x35 acero ASTM A36, con conectores de cortante tipo Studs Ø 1/2" x 3" c/0.24 m., pintadas con protección epóxica industrial. Ver detalle en planos estructurales. Considerar el costo de los conectores de cortante en precio de vigas. (No incluir Atiesadores ni rigidizadores en costo).</t>
  </si>
  <si>
    <t xml:space="preserve">Vigas de acero W12x30, acero ASTM A36, pintadas con protección epóxica industrial. Ver detalle en planos estructurales. </t>
  </si>
  <si>
    <t>No estructurales de 6" en antepechos u fachadas de techos.</t>
  </si>
  <si>
    <t>No estructurales de 8" en  fachadas, SNP.</t>
  </si>
  <si>
    <t>Zapatas de muros de bloques Estructurales, Tipo Zm1</t>
  </si>
  <si>
    <t>Zapatas de muros de bloques Estructurales, Tipo Zm3</t>
  </si>
  <si>
    <t>Zapatas de muros de bloques No Estructurales, Tipo Zm4</t>
  </si>
  <si>
    <t>Aislamiento de muros  No estructurales de la estructura.</t>
  </si>
  <si>
    <t xml:space="preserve">Viga de amarre  a nivel de pisos VAP1. </t>
  </si>
  <si>
    <t xml:space="preserve">Viga de amarre  a nivel de pisos VAP2. </t>
  </si>
  <si>
    <t>Viga Fachada lateral VF.</t>
  </si>
  <si>
    <t>Demolición de muros de mampostería armada</t>
  </si>
  <si>
    <t>Se demolerán los pisos existentes junto con la torta de nivelación y el mortero de colocación de pisos.</t>
  </si>
  <si>
    <t>Se moverá internamente todo el material resultado de las demoliciones para ser botado, hasta una ubicación donde será cargado en los camiones.</t>
  </si>
  <si>
    <t>Ver planta de fundaciones. Considerar excavación en caliche . Se esta considerando una profundidad mínima de fundación de hf=1.00 mt</t>
  </si>
  <si>
    <t>Se moverá internamente todo el material resultado de las excavaciones de las zapatas para ser botado, hasta una ubicación donde será cargado por los camiones.</t>
  </si>
  <si>
    <t>Pedestal de columnas metálicas, PCM</t>
  </si>
  <si>
    <t>Muro de Hormigón Armado  tipo MC15</t>
  </si>
  <si>
    <t>Columnas de acero W8x31, acero ASTM A36, Soldadas a placas de apoyo superior e inferior de acuerdo a detalles estructurales, pintada con protección epóxica industrial. Ver detalle en planos estructurales. ( No incluir placas en costo)</t>
  </si>
  <si>
    <t>Vigas de acero W6x15 soporte losas macizas de techos en  hormigón armado existentes.</t>
  </si>
  <si>
    <t>Vigas de acero W6x15, acero ASTM A36, pintadas con protección epóxica industrial, con huecos para fijación al techo con conectores de cortante tipo expansiones de acero estructural al carbono, Ø 3/8" x 3-3/4" c/ 0.25 mt en tresbolillo . Ver detalle en planos estructurales. (Considerar el costo de los conectores de cortante en precio de vigas ).</t>
  </si>
  <si>
    <t>Vigas de acero W8x21 soporte losas macizas de techos en  hormigón armado existentes.</t>
  </si>
  <si>
    <t>Vigas de acero W8x21, acero ASTM A36, pintadas con protección epóxica industrial, con huecos para fijación al techo con conectores de cortante tipo expansiones de  al carbono, Ø 3/8" x 3-3/4" c/ 0.25 mt en tresbolillo . Ver detalle en planos estructurales. Considerar el costo de los conectores de cortante en precio de vigas. (No incluir Atiesadores ni rigidizadores en costo).</t>
  </si>
  <si>
    <t>Vigas de acero W8x31 soporte losas macizas de techos en  hormigón armado existentes.</t>
  </si>
  <si>
    <t>Vigas de acero W8x31, acero ASTM A36, pintadas con protección epóxica industrial, con huecos para fijación al techo con conectores de cortante tipo expansiones de  al carbono, Ø 3/8" x 3-3/4" c/ 0.25 mt en tresbolillo . Ver detalle en planos estructurales. Considerar el costo de los conectores de cortante en precio de vigas. (No incluir Atiesadores ni rigidizadores en costo).</t>
  </si>
  <si>
    <t>Vigas de acero W8x35 soporte losas macizas de techos en  hormigón armado existentes.</t>
  </si>
  <si>
    <t>Vigas de acero W8x35, acero ASTM A36, pintadas con protección epóxica industrial, con huecos para fijación al techo con conectores de cortante tipo expansiones de  al carbono, Ø 3/8" x 3-3/4" c/ 0.25 mt en tresbolillo . Ver detalle en planos estructurales. Considerar el costo de los conectores de cortante en precio de vigas. (No incluir Atiesadores ni rigidizadores en costo).</t>
  </si>
  <si>
    <t>Retirar empañete y completar con mortero de reparación estructural (grout) en áreas de contacto de las vigas con los techos.</t>
  </si>
  <si>
    <t>Los muros no estructurales deberán aislarse de los elementos estructurales mediante la colocación de planchas de Poliestireno expandido de 1/2". Ver detalle en planos estructurales.</t>
  </si>
  <si>
    <t>Se demolerán los muros de mampostería en las áreas indicadas en el plano de demolición. Para la inserción de nuevas columnas dentro de los muros de mampostería existentes, se recomienda la realización de cortes con discos diamantados que limiten los espacios demolidos y disminuyan el efecto de los impactos en los muros restantes. Incluye Demolición Caseta Cisterna.</t>
  </si>
  <si>
    <t>Demolición de pisos existentes en el interior de la edificación.</t>
  </si>
  <si>
    <t>Demolición de Piso de hormigón Armado estampado en Parqueo.</t>
  </si>
  <si>
    <t>Demolición Muro de bloques  en parqueo</t>
  </si>
  <si>
    <t>Excavación de zapatas de muros en parqueo.</t>
  </si>
  <si>
    <t>No estructurales de 6" BNP, incluye Muros parqueo.</t>
  </si>
  <si>
    <t>Zapatas de muros de bloques No Estructurales, Tipo Zm5  y muro parqueo.</t>
  </si>
  <si>
    <t>Desmonte  e instalación de Puerta Corrediza de parqueo y barandas sobre muro. Longitud puerta L = 6.20 m. H= 1.10m</t>
  </si>
  <si>
    <t>AREA EXTERIOR</t>
  </si>
  <si>
    <t xml:space="preserve">Suministro y Colocación de Tierra Negra. </t>
  </si>
  <si>
    <t xml:space="preserve">3-3.5 MT.AT. X 2.5 MT ancho min. Tronco con carácter a seleccionar. Calibre min. 12" </t>
  </si>
  <si>
    <t>TERMINACIONES PISOS</t>
  </si>
  <si>
    <t>Piso de Hormigón Pulido Gris Claro</t>
  </si>
  <si>
    <t>Fraguache en techo, columnas, vigas y muros.</t>
  </si>
  <si>
    <t>Mortero para pañete 1:4.  Espesor de 1.5 cms .</t>
  </si>
  <si>
    <t>Excavación de zapatas de muros en parqueo 6.0 m x 0.45 x 0.60 m</t>
  </si>
  <si>
    <t>Remoción de pañete en muros a permanecer en la edificación</t>
  </si>
  <si>
    <t>Pañete Liso en Muros.</t>
  </si>
  <si>
    <t>Mortero para pañete 1:4, incluye andamios.</t>
  </si>
  <si>
    <t>Pañete Terminado.</t>
  </si>
  <si>
    <t xml:space="preserve">Pintura en Techos </t>
  </si>
  <si>
    <t>Pintura en fondo de losa, vigas y antepecho.</t>
  </si>
  <si>
    <t xml:space="preserve">Suplir e instalar Astas de bandera en la ubicación indicada. En acero inoxidable AISI 316-16 SCH40, Diámetros Ø 4" ,  reducción a Ø 3" y reducción a Ø 2.5", con bases de concreto armado según detalles. Ver planos estructurales. </t>
  </si>
  <si>
    <t>Corte y bote de Arboles.</t>
  </si>
  <si>
    <t>Divisiones Fenólicas en baños.</t>
  </si>
  <si>
    <t>VERJA PERIMETRAL</t>
  </si>
  <si>
    <t xml:space="preserve"> Excavación en caliche . Se esta considerando una profundidad mínima de fundación de hf=70 mt</t>
  </si>
  <si>
    <t>Bote de Material excavado</t>
  </si>
  <si>
    <t>M3C</t>
  </si>
  <si>
    <t>Muros de  6" SNP.</t>
  </si>
  <si>
    <t>Muros de 6" BNP.</t>
  </si>
  <si>
    <t>Pañete  en Muros.</t>
  </si>
  <si>
    <t>Papel Tapiz tipo Vinil en paredes baños.</t>
  </si>
  <si>
    <t>Pintura Base en muros y techos. Incluye preparación superficie.</t>
  </si>
  <si>
    <t>DIRECCION DE OPERACIONES
SUBDIRECCION DE GESTION DE EDIFICACIONES</t>
  </si>
  <si>
    <t>PRECIO 
UNITARIO</t>
  </si>
  <si>
    <t>TOTAL RD$</t>
  </si>
  <si>
    <t>Ud</t>
  </si>
  <si>
    <t>SUB TOTAL GASTOS DIRECTOS</t>
  </si>
  <si>
    <t>REMODELACION DE LA OFICINA REGIONAL NORTE DE LA SUPERINTENDENCIA DE BANCOS (SB)</t>
  </si>
  <si>
    <t>Viga V1.</t>
  </si>
  <si>
    <t>Viga V2.</t>
  </si>
  <si>
    <t>Dintel Continuo (DC).</t>
  </si>
  <si>
    <t>Viga Amarre muros VAM1.</t>
  </si>
  <si>
    <t>Viga Amarre muros VAM2.</t>
  </si>
  <si>
    <t>Losas Colaborantes sobre Metal Deck.</t>
  </si>
  <si>
    <t>Estructurales de 8" BNP.</t>
  </si>
  <si>
    <t>Estructurales de 6"  BNP.</t>
  </si>
  <si>
    <t>No estructurales de 8" BNP.</t>
  </si>
  <si>
    <t>Estructurales de 8"  SNP.</t>
  </si>
  <si>
    <t>Estructurales de 6" SNP.</t>
  </si>
  <si>
    <t>No estructurales de 6" SNP, incluye Muro parqueo.</t>
  </si>
  <si>
    <t>Pintura Base en muros y techos.</t>
  </si>
  <si>
    <t>Pañete Liso en Techo.</t>
  </si>
  <si>
    <t>Cantos.</t>
  </si>
  <si>
    <t>Mochetas.</t>
  </si>
  <si>
    <t>Excavación de Zapata de Muro.</t>
  </si>
  <si>
    <t>Bote de Material excavado.</t>
  </si>
  <si>
    <t>Relleno compactado.</t>
  </si>
  <si>
    <t>Zapatas de muros de bloques.</t>
  </si>
  <si>
    <t>Viga de amarre BNP.</t>
  </si>
  <si>
    <t>Viga de amarre  SNP.</t>
  </si>
  <si>
    <t>Columnas de Amarre.</t>
  </si>
  <si>
    <t>Pañete  en Viga.</t>
  </si>
  <si>
    <t>Apuntalamiento Estructural de losas de techo.</t>
  </si>
  <si>
    <t>Astas de banderas.</t>
  </si>
  <si>
    <t>Pa</t>
  </si>
  <si>
    <t>PRELIMINARES</t>
  </si>
  <si>
    <t>Levantamiento planimétrico y altimétrico de la edificación y sus áreas exteriores.</t>
  </si>
  <si>
    <t xml:space="preserve">Alquiler de Baños portátiles, incluye mantenimiento. Duración estimada 6 meses. </t>
  </si>
  <si>
    <t>Corte y bote de la capa vegetal existente en áreas verdes, aceras,etc.</t>
  </si>
  <si>
    <t>Demolición de Aceras existentes en el perímetro de la edificación.</t>
  </si>
  <si>
    <t>Remoción de pañete en muros a permanecer en la edificación, utilizando taladros.</t>
  </si>
  <si>
    <r>
      <t>M</t>
    </r>
    <r>
      <rPr>
        <vertAlign val="superscript"/>
        <sz val="11"/>
        <rFont val="Calibri"/>
        <family val="2"/>
      </rPr>
      <t>3</t>
    </r>
    <r>
      <rPr>
        <sz val="11"/>
        <rFont val="Calibri"/>
        <family val="2"/>
      </rPr>
      <t>N</t>
    </r>
  </si>
  <si>
    <r>
      <t>M</t>
    </r>
    <r>
      <rPr>
        <vertAlign val="superscript"/>
        <sz val="11"/>
        <rFont val="Calibri"/>
        <family val="2"/>
      </rPr>
      <t>3</t>
    </r>
    <r>
      <rPr>
        <sz val="11"/>
        <rFont val="Calibri"/>
        <family val="2"/>
      </rPr>
      <t>E</t>
    </r>
  </si>
  <si>
    <r>
      <t>M</t>
    </r>
    <r>
      <rPr>
        <vertAlign val="superscript"/>
        <sz val="11"/>
        <rFont val="Calibri"/>
        <family val="2"/>
      </rPr>
      <t>3</t>
    </r>
    <r>
      <rPr>
        <sz val="11"/>
        <rFont val="Calibri"/>
        <family val="2"/>
      </rPr>
      <t>C</t>
    </r>
  </si>
  <si>
    <t>Demolición de Aceras existentes.</t>
  </si>
  <si>
    <t>Demolición de elementos de Hormigón Armado.</t>
  </si>
  <si>
    <t>Demolición de elementos de Hormigón Armado de la edificación y Caseta de Cisterna (Losas , columnas, vigas, etc.) , incluye remoción de finos de techos de la edificación  existente y cisterna. Ver detalle en plano demolición.</t>
  </si>
  <si>
    <t>Muros en Sheetrock doble cara.</t>
  </si>
  <si>
    <t>Piso de Hormigón Pulido Gris Claro.</t>
  </si>
  <si>
    <t>Aceras de Hormigón Armado.</t>
  </si>
  <si>
    <t>Piso de Hormigón Estampado en Parqueo.</t>
  </si>
  <si>
    <t xml:space="preserve">Contenes </t>
  </si>
  <si>
    <t>Replanteo General de la remodelación.</t>
  </si>
  <si>
    <t>Alquiler de Baños Portátiles.</t>
  </si>
  <si>
    <t>Corte y bote de capa vegetal en áreas verde Aceras.</t>
  </si>
  <si>
    <t>Replanteo General.</t>
  </si>
  <si>
    <t>Levantamiento Topográfico.</t>
  </si>
  <si>
    <t>Suministro y colocación de Zócalos en Oficinas.</t>
  </si>
  <si>
    <t>Suministro e instalación de Pisos en porcelanato importado antideslizante  (60 cm x 60 cm).</t>
  </si>
  <si>
    <t>Suministro e instalación de Pisos en porcelanato importado (60 cm x 60 cm) Blanco Hueso.</t>
  </si>
  <si>
    <t>Suministro e instalación de Pisos de porcelanato importado 
(30 cm x 60 cm) Imitación Madera.</t>
  </si>
  <si>
    <t>Suministro e instalación de Zócalos imitación madera en Cocina (7 cm x 60 cm)</t>
  </si>
  <si>
    <t>Suministro e instalación de Zócalos en Oficinas.</t>
  </si>
  <si>
    <t>Suministro en instalación Zócalos Cocina.</t>
  </si>
  <si>
    <t>Pisos en porcelanato importado antideslizante (60 cm x 60 cm).</t>
  </si>
  <si>
    <t>Pisos en porcelanato importado (60 cm x 60 cm) Blanco Hueso.</t>
  </si>
  <si>
    <t>Pisos de porcelanato importado (30 cm x 60 cm) Imitación Madera.</t>
  </si>
  <si>
    <t xml:space="preserve">Divisiones Fenólicas en baños. </t>
  </si>
  <si>
    <t>M3N</t>
  </si>
  <si>
    <t>M3E</t>
  </si>
  <si>
    <t>M2</t>
  </si>
  <si>
    <t>Pañete Terminado en muros.</t>
  </si>
  <si>
    <t>Pañete Terminado en viga de amarre.</t>
  </si>
  <si>
    <t>Suministro  en instalación de Puertas Fenólicas para baños,
 ( 0.70m x 1.50m ). Incluye accesorios.</t>
  </si>
  <si>
    <t>PINTURA</t>
  </si>
  <si>
    <t>Zapata de 1.20 x 1.20 x 0.40 m. Acero cara inferior Ø 1/2" @ 0.10 A.D.,  Acero cara superior Ø 3/8" @ 0.10 A.D. Ver detalle ZC en plano de replanteo de zapatas y detalle estructural de armado de zapatas.</t>
  </si>
  <si>
    <t xml:space="preserve"> Grama Bermuda.</t>
  </si>
  <si>
    <t>Suministro y Colocación de Grama Bermuda.</t>
  </si>
  <si>
    <t xml:space="preserve">Tierra Negra. </t>
  </si>
  <si>
    <t>INSTALACIONES SANITARIAS</t>
  </si>
  <si>
    <t>Bajante de Descarga Pluvial Ø 3"</t>
  </si>
  <si>
    <t>Bajante pluvial Ø 3", PVC SDR 26. Ver plano sanitario de drenajes pluviales de techos.</t>
  </si>
  <si>
    <t>Cámaras de inspección sanitarias</t>
  </si>
  <si>
    <t>Cámaras de inspección sanitarias 0.70 x 0.70 m, de cemento con tapa de concreto reforzado y terminación interior pulida de acuerdo a detalles. Ver ubicación en plano de drenajes sanitarios y detalles constructivos en plano de detalles sanitarios.</t>
  </si>
  <si>
    <t>Conexión sistema de drenaje pluvial a la cloaca.</t>
  </si>
  <si>
    <t>Conexión de sistema de drenaje sanitario a la red cloacal de la ciudad.</t>
  </si>
  <si>
    <t>Desagües de piso Ø 2"</t>
  </si>
  <si>
    <t>Desagües de piso Ø2", con parrilla metálica cromada 4x4.  Ver plano de drenajes sanitarios .</t>
  </si>
  <si>
    <t>Equipo de Bombeo.</t>
  </si>
  <si>
    <t>Compuesto por bomba centrifuga de 5HP, con garantía de piezas y servicios mínima de 1 año y tanque hidroneumático de fibra presurizado. Incluir piezas para instalación y conexión a la red de agua potable además de los componentes para bombeo automático. Ver plano de distribución de agua potable.</t>
  </si>
  <si>
    <t>Fregadero de 2 bocas.</t>
  </si>
  <si>
    <t>Fregadero de acero  inoxidable de 2 Bocas, con desagüe Ø2", boquillas cromadas, mezcladoras para lavamanos, sifón doble PVC Ø1/2".  Ver plano de drenajes sanitarios y distribución de agua potable.</t>
  </si>
  <si>
    <t>Inodoro fluxómetro con válvula de descarga automática.</t>
  </si>
  <si>
    <t>Inodoro fluxómetros Blanco con tapa y válvula de descarga automática. Ver plano de drenajes sanitarios y distribución de agua potable.</t>
  </si>
  <si>
    <t>Lavamanos con Grifería de Sensor.</t>
  </si>
  <si>
    <t xml:space="preserve">Orinal 1/2 falda con válvula de descarga automática. </t>
  </si>
  <si>
    <t>Orinal fluxómetros 1/2 falda Blanco, con válvula de descarga automática.  Ver plano de drenajes sanitarios y distribución de agua potable.</t>
  </si>
  <si>
    <t>Dispensador Automático de Jabón.</t>
  </si>
  <si>
    <t>Dispensador automático para papel toalla de baño.</t>
  </si>
  <si>
    <t>Secador de manos automático.</t>
  </si>
  <si>
    <t>Tapón de registro Ø2"</t>
  </si>
  <si>
    <t>Tapón de registro Ø2", PVC, conectado a tubería matriz Ø2" PCV SDR26.  Ver plano de drenajes sanitarios.</t>
  </si>
  <si>
    <t>Tapón de registro Ø4"</t>
  </si>
  <si>
    <t>Tapón de registro Ø4", PVC, conectado a tubería matriz Ø4" PCV SDR26.  Ver plano de drenajes sanitarios.</t>
  </si>
  <si>
    <t>Ventilación Sanitaria Ø3"</t>
  </si>
  <si>
    <t>Ventilación sanitaria Ø3", PVC SDR26. Ver plano sanitario. Ver plano de drenajes sanitarios.</t>
  </si>
  <si>
    <t>Ventilación Sanitaria Ø2"</t>
  </si>
  <si>
    <t>Ventilación sanitaria Ø2", PVC SDR26. Ver plano sanitario. Ver plano de drenajes sanitarios.</t>
  </si>
  <si>
    <t>Vertedero con llave de chorro Ø1/2"</t>
  </si>
  <si>
    <t>Vertedero de cemento revestido de cerámica, con desagüe Ø2", parilla metálica cromada 4x4, llave de chorro de cromo Ø1/2".  Ver plano de drenajes sanitarios y distribución de agua potable.</t>
  </si>
  <si>
    <t>Llaves de chorro en jardineras</t>
  </si>
  <si>
    <t>Llaves de chorro cromadas Ø 1/2". Ver plano sanitario de distribución de agua potable.</t>
  </si>
  <si>
    <t>FINO DE TECHO PLANO</t>
  </si>
  <si>
    <t>Fino de techo plano.</t>
  </si>
  <si>
    <t>Zabaletas de techos.</t>
  </si>
  <si>
    <t>Zabaletas de techos de mortero 1:3.</t>
  </si>
  <si>
    <t>IMPERMEABILIZANTE DE TECHOS</t>
  </si>
  <si>
    <t>Impermeabilizante de techos</t>
  </si>
  <si>
    <t>Impermeabilizante de techos, membrana asfáltica granulada libre de mantenimiento de 5 mm en techos, antepechos y mochetas. 10 años de garantía.</t>
  </si>
  <si>
    <t>Remoción y bote de Impermeabilizante existente en techos.</t>
  </si>
  <si>
    <t xml:space="preserve">Remoción y bote de Impermeabilizante existente en techos. </t>
  </si>
  <si>
    <t>Para soportar los topes de los lavamanos y la meseta de la cocina, se construirán unos soportes tipo palometas de angulares de acero de 2"x2"x3/16".</t>
  </si>
  <si>
    <t>Lavamanos de empotrar blanco, con Grifería de descarga automática.  Ver plano de drenajes sanitarios y distribución de agua potable.</t>
  </si>
  <si>
    <t>características: 
-	color:  acero inoxidable 
-	dimensiones aproximadas 9.25 x 5.5 x 4 pulgadas                                                                                                                                                                                                                                          -	garantía de 3-6 meses mínimo</t>
  </si>
  <si>
    <t xml:space="preserve">	-color: acero inoxidable 
-con dimensiones aproximadas altura: 12-15.0 in, ancho: 11-14.7 in, profundidad: 10-13.6 in. metal y plástico. acero inoxidable                                                                                                                        garantía de 3-6 meses mínimo</t>
  </si>
  <si>
    <t>Red de tuberías de distribución de agua potable.</t>
  </si>
  <si>
    <t>Red de tuberías de distribución de agua potable, en tuberías de Polipropileno (PPR). Incluye el movimiento de tierras para las instalaciones.  Ver plano de distribución de  agua potable.</t>
  </si>
  <si>
    <t>Red de tuberías de drenaje sanitario</t>
  </si>
  <si>
    <t>Red de tuberías de drenaje sanitario, en tuberías de Polivinilo (PVC) SDR26. Incluye el movimiento de tierras para las instalaciones.  Ver plano de drenajes sanitarios.</t>
  </si>
  <si>
    <t>Red de tuberías de drenaje pluvial</t>
  </si>
  <si>
    <t>Red de tuberías de drenaje pluvial, en tuberías de Polivinilo (PVC) SDR26. Incluye el movimiento de tierras pluviales.</t>
  </si>
  <si>
    <t>Suministro y compactación de relleno granular para reposición de relleno es área de zapatas excavadas. Se ha considerado relleno granular tipo cascajo.</t>
  </si>
  <si>
    <t>Relleno compactado en Áreas Exteriores</t>
  </si>
  <si>
    <t>Suministro y compactación de relleno granular para reposición en áreas exteriores, parqueo, aceras, etc.</t>
  </si>
  <si>
    <t>Incluye cantos plásticos</t>
  </si>
  <si>
    <t>Muro de sheetrock doble cara en área archivo y Data.</t>
  </si>
  <si>
    <t>Plafón en estructura Denglas para exterior y baños.</t>
  </si>
  <si>
    <t>Plafón en estructura Denglas para exterior.</t>
  </si>
  <si>
    <t>Papel Tapiz tipo Vinil en paredes baños excluyendo las áreas detrás del inodoro y orinal.</t>
  </si>
  <si>
    <t>Pintura acrílica en Muros.</t>
  </si>
  <si>
    <t>Pintura Acrílica en muros dos manos.</t>
  </si>
  <si>
    <t>Suministro y colocación de Alfombras  alto tránsito.</t>
  </si>
  <si>
    <t>Piso de Hormigón en área Generador Eléctrico</t>
  </si>
  <si>
    <t>Suministro y compactación de relleno granular para reposición de relleno es área de zapatas excavadas.</t>
  </si>
  <si>
    <t>Cantos en viga de amarre. Incluye cantos plásticos.</t>
  </si>
  <si>
    <t>Limpieza continua  y Final del área de trabajo.</t>
  </si>
  <si>
    <t>Limpieza continua y final en el área de trabajo y el perímetro de la edificación.</t>
  </si>
  <si>
    <t>Espejos para baños</t>
  </si>
  <si>
    <t>UD</t>
  </si>
  <si>
    <t>Caseta para Equipo de Bombeo</t>
  </si>
  <si>
    <t>TERMINACIONES DE SUPERFICIES Y REVESTIMIENTOS.</t>
  </si>
  <si>
    <t xml:space="preserve"> Secador de manos Automático con las siguientes características: 
 -Color : acero inoxidable
 -con dimensiones aproximadas de (30 x 32 x 18 cm)                                                                                                                      garantía de 3-6 meses mínimo</t>
  </si>
  <si>
    <t>Suministro e instalación de Puertas Fenólicas para baños. Dimensiones:       
 ( 1.0m x 1.50m ). Incluye accesorios.</t>
  </si>
  <si>
    <t>Cierre de Área de Trabajo con zinc y madera.</t>
  </si>
  <si>
    <t xml:space="preserve">Desmonte y Traslado de Elementos y Equipos hasta el Almacén ubicado en los Alcarrizos, Santo Domingo.  </t>
  </si>
  <si>
    <t>Perfil de PVC ( planos seriados  )</t>
  </si>
  <si>
    <t xml:space="preserve">Suministro e instalación de Zócalos de PVC simulación Madera. </t>
  </si>
  <si>
    <t xml:space="preserve">Se cerrará el solar a intervenir en los linderos hacia la Av. Juan Pablo Duarte y Hacia la Av. Benito Juarez, con un muro de madera y Zinc. </t>
  </si>
  <si>
    <t>Perfil de PVC ( planos seriados simulación Madera ); Area a recubrir con perfiles (16.79 M2)</t>
  </si>
  <si>
    <t xml:space="preserve">Microcemento en Muro </t>
  </si>
  <si>
    <t>Porcelanato importada  20 cm x 65 cm en paredes Cocina.</t>
  </si>
  <si>
    <t>Porcelanato importado 30 cm x 60 cm en paredes Baños.</t>
  </si>
  <si>
    <t>Revestimiento en Microcemento de Muro exterior fachada lateral.Incluye uso de anamios.</t>
  </si>
  <si>
    <t>Suministro y  Colocación de porcelanato en Fachada Frontal.</t>
  </si>
  <si>
    <t>Fachada con Tubulares de alumino Terminación Madera.</t>
  </si>
  <si>
    <t xml:space="preserve">Durante todo el proceso de modificación estructural, se apuntalara la totalidad de la losa simultáneamente por la eliminación y cambio de elementos estructurales. Este apuntalamiento deberá ser realizado mediante el uso  andamios metálicos estructurales según las especificaciones de los planos constuctivos, con el distanciamiento, arriostramiento y fijación necesarias para resistir las cargas de los elementos a ser sustituidos, garantizando la estabilidad e equilibrio de la estructura.  </t>
  </si>
  <si>
    <t>Placas Bases Columnas de acero para apoyo sobre pedestales de concreto PCM</t>
  </si>
  <si>
    <t>Placa Frontal  Columnas, 6"x12"x1/2", A36, para apoyo de vigas de acero sobre columnas.</t>
  </si>
  <si>
    <t>Placas 6"x12"x1/2", Acero A36, 4 huecos Ø 7/8" en placas, pintadas con protección epóxica industrial. Ver detalle en planos estructurales.</t>
  </si>
  <si>
    <t>Placa Frontal Columnas, 6-1/2"x10"x1/2",  A36, para apoyo de vigas de acero sobre columnas.</t>
  </si>
  <si>
    <t>Placas 6-1/2"x10"x1/2", Acero A36, 4 huecos Ø 7/8" en placas, pintadas con protección epóxica industrial. Ver detalle en planos estructurales.</t>
  </si>
  <si>
    <t>Placas 6-1/2"x8"x1/2", Acero A36, 4 huecos Ø 7/8" en placas, pintadas con protección epóxica industrial. Ver detalle en planos estructurales.</t>
  </si>
  <si>
    <t>Placas 8-1/2"x12"x1/2", Acero A36, 4 huecos Ø 7/8" en placas, pintadas con protección epóxica industrial. Ver detalle en planos estructurales.</t>
  </si>
  <si>
    <t>Placa Frontal Superior de Columnas, 39-5/8"x48-1/2"x1/2",  A36, para apoyo de vigas de acero sobre columnas W10x49.</t>
  </si>
  <si>
    <t>Placas 39-5/8"x48-1/2"x1/2", Acero A36, 14 huecos Ø 7/8" y 36 huecos Ø 1-1/4" en placas, pintadas con protección epóxica industrial. Ver detalle en planos estructurales.</t>
  </si>
  <si>
    <t>Placa  en nudo, 7"x7-7/8"x5/8", A36, para refuerzo alma columna W10x49 en zona del nudo (Doble Plate).</t>
  </si>
  <si>
    <t>Placa  en nudo, 7"x7-7/8"x5/8", A36, para refuerzo alma columna W10x49 en zona del nudo (Doble Plate), pintada con protección epóxica industrial. Ver detalle en planos estructurales.</t>
  </si>
  <si>
    <t>Rigidizadores 2-1/2"x7-3/8"x3/8"</t>
  </si>
  <si>
    <t>Placas rigidizadoras 2-1/2"x7-3/8"x3/8", Acero A36, pintadas con protección epóxica industrial. Ver detalle y ubicacion  en planos estructurales.</t>
  </si>
  <si>
    <t xml:space="preserve">Ud </t>
  </si>
  <si>
    <t>Rigidizadores 3-3/4"x7"x3/8"</t>
  </si>
  <si>
    <t>Placas rigidizadoras 3-3/4"x7"x3/8", Acero A36, pintadas con protección epóxica industrial. Ver detalle y ubicacion  en planos estructurales.</t>
  </si>
  <si>
    <t>Rigidizadores 4-3/8"x8-3/4"x1/2"</t>
  </si>
  <si>
    <t>Placas rigidizadoras 4-3/8"x8-3/4"x1/2", Acero A36, pintadas con protección epóxica industrial. Ver detalle y ubicacion  en planos estructurales.</t>
  </si>
  <si>
    <t>Rigidizadores 8-3/4"x8-3/4"x1/2"</t>
  </si>
  <si>
    <t>Placas rigidizadoras 8-3/4"x8-3/4"x1/2", Acero A36, pintadas con protección epóxica industrial. Ver detalle y ubicacion  en planos estructurales.</t>
  </si>
  <si>
    <t>Placas Frontal Vigas 8"x8-5/8"x5/8", Acero A36,  4 huecos Ø 1-1/8" en placas, pintada con protección epóxica industrial. Ver detalle en planos estructurales.</t>
  </si>
  <si>
    <t>Placas Frontal Vigas 8"x9"x5/8", Acero A36,  4 huecos Ø 1-1/8" en placas, pintada con protección epóxica industrial. Ver detalle en planos estructurales.</t>
  </si>
  <si>
    <t>Placas Frontal Vigas U8-3/8"x6-5/8"x3/8" h=10", A36, para apoyar vigas en elementos concreto, Acero A36,  8 huecos Ø 3/4" en placas, pintada con protección epóxica industrial. Ver detalle en planos estructurales.</t>
  </si>
  <si>
    <t>Placas Frontal Vigas L8-1/4"x10-3/8"x3/8" h=10", A36, para apoyar vigas en elementos concreto, Acero A36,  8 huecos Ø 7/8" en placas, pintada con protección epóxica industrial. Ver detalle en planos estructurales.</t>
  </si>
  <si>
    <t>Placas Frontal Vigas 8"x8"x3/8", Acero A36,  4 huecos Ø 7/8" en placas, pintada con protección epóxica industrial. Ver detalle en planos estructurales.</t>
  </si>
  <si>
    <t>Placas Frontal Vigas 8"x10"x3/8", Acero A36,  4 huecos Ø 7/8" en placas, pintada con protección epóxica industrial. Ver detalle en planos estructurales.</t>
  </si>
  <si>
    <t>Placas Frontal Vigas L6"x9"x3/8" H=10", Acero A36,       6 huecos Ø 7/8" en placas, pintada con protección epóxica industrial. Ver detalle en planos estructurales.</t>
  </si>
  <si>
    <t>Placa Inferior, 10"x15"x1/2", Acero A36, apoyo Vigas W8x35 a columnas W10x49,  6 huecos Ø 1-1/8" en placas, pintada con protección epóxica industrial. Ver detalle en planos estructurales.</t>
  </si>
  <si>
    <t>Placa Inferior, 8-3/4"x20"x1/2", A36, apoyo Vigas W8x35 a columnas W10x49</t>
  </si>
  <si>
    <t>Placa Inferior, 8-3/4"x20"x1/2", Acero A36, apoyo Vigas W8x35 a columnas W10x49,  8 huecos Ø 1-1/8" en placas, pintada con protección epóxica industrial. Ver detalle en planos estructurales.</t>
  </si>
  <si>
    <t>Placa Lateral, 4"x4"x3/8", A36, para apoyar vigas articuladas.</t>
  </si>
  <si>
    <t>Placa Lateral, 4"x4"x3/8", Acero A36, para apoyar vigas articuladas, 2 huecos Ø 3/4" en placas, pintada con protección epóxica industrial. Ver detalle en planos estructurales.</t>
  </si>
  <si>
    <t>Placa Lateral, 4"x6"x3/8", A36, para apoyar vigas articuladas.</t>
  </si>
  <si>
    <t>Placa Lateral, 4"x6"x3/8", Acero A36, para apoyar vigas articuladas, 2 huecos Ø 3/4" en placas, pintada con protección epóxica industrial. Ver detalle en planos estructurales.</t>
  </si>
  <si>
    <t>Tornillos de acero estructural ASTM A325 Φ5/8"x2-1/2" con tuercas y arandelas A325.</t>
  </si>
  <si>
    <t>Tornillos de acero A325 Ø 3/4"x3"</t>
  </si>
  <si>
    <t>Tornillos de acero estructural ASTM A325 Φ3/4"x3" con tuercas y arandelas A325.</t>
  </si>
  <si>
    <t>Tornillos de acero A325 Ø 1" x 4"</t>
  </si>
  <si>
    <t>Tornillos de acero estructural ASTM A325 Φ1"x4" con tuercas y arandelas A325.</t>
  </si>
  <si>
    <t>Anclajes con barras roscadas Ø 5/8"x6" con resina epoxica, para placas de apoyo de vigas de acero en elementos estructurales de hormigón armado .</t>
  </si>
  <si>
    <t xml:space="preserve">Barras roscadas ASTM F 593 CW1, FY=65KSI Ø 5/8"x6", para empotrar en elementos de concreto reforzado,  mediante perforación y fijas mediante inyección de resina epoxica para anclaje de barras de baja viscosidad. Tuercas y arandelas, también deben cumplir con estas normativas de resistencia. </t>
  </si>
  <si>
    <t>Anclajes con barras roscadas Ø 5/8"x12" con resina epoxica, para placas de apoyo de vigas de acero en elementos estructurales de hormigón armado .</t>
  </si>
  <si>
    <t xml:space="preserve">Barras roscadas ASTM F 593 CW1, FY=65KSI Ø 5/8"x12", para empotrar en elementos de concreto reforzado,  mediante perforación y fijas mediante inyección de resina epoxica para anclaje de barras de baja viscosidad. Tuercas y arandelas, también deben cumplir con estas normativas de resistencia. </t>
  </si>
  <si>
    <t>Anclajes con barras roscadas Ø 3/4"x10" con resina epoxica, para placas de apoyo de vigas de acero en elementos estructurales de hormigón armado .</t>
  </si>
  <si>
    <t xml:space="preserve">Barras roscadas ASTM F 593 CW1, FY=65KSI Ø 3/4"x10", para empotrar en elementos de concreto reforzado,  mediante perforación y fijas mediante inyección de resina epoxica para anclaje de barras de baja viscosidad. Tuercas y arandelas, también deben cumplir con estas normativas de resistencia. </t>
  </si>
  <si>
    <t>Columnas de acero W6x25</t>
  </si>
  <si>
    <t>Columnas de acero HSS 6x6x1/4, acero ASTM A36, Soldadas a placas de apoyo superior e inferior de acuerdo a detalles estructurales, pintada con protección epóxica industrial. Ver detalle en planos estructurales. ( No incluir placas en costo)</t>
  </si>
  <si>
    <t>Columnas de acero W8x21</t>
  </si>
  <si>
    <t>Columnas de acero W8x31</t>
  </si>
  <si>
    <t>Columnas de acero W10x49</t>
  </si>
  <si>
    <t>Placas Atiesadoras de alma de vigas, Acero A36, 2-1/2"x7-3/8"x3/8",  pintadas con protección epóxica industrial. Ver detalle en planos estructurales.</t>
  </si>
  <si>
    <t>Placas Atiesadores de alma de vigas,    Acero A36,3-3/4"x7"x3/8", pintadas con protección epóxica industrial. Ver detalle en planos estructurales.</t>
  </si>
  <si>
    <t>Placas Atiesadores de alma de vigas,    Acero A36, 4-3/8"x7"x5/8", pintadas con protección epóxica industrial. Ver detalle en planos estructurales.</t>
  </si>
  <si>
    <t>Placas Atiesadores de alma de vigas,    Acero A36, 7"x8-3/4"x1/2", pintadas con protección epóxica industrial. Ver detalle en planos estructurales.</t>
  </si>
  <si>
    <t>Placas Atiesadores de alma de vigas,    Acero A36, 3"x11-3/16"x3/8", pintadas con protección epóxica industrial. Ver detalle en planos estructurales.</t>
  </si>
  <si>
    <t>Columnas de acero W10x49, acero ASTM A36, Soldadas a placas de apoyo superior e inferior de acuerdo a detalles estructurales, pintada con protección epóxica industrial. Ver detalle en planos estructurales. ( No incluir placas en costo).</t>
  </si>
  <si>
    <t>Columnas de acero W8x21, acero ASTM A36, Soldadas a placas de apoyo superior e inferior de acuerdo a detalles estructurales, pintada con protección epóxica industrial. Ver detalle en planos estructurales. ( No incluir placas en costo).</t>
  </si>
  <si>
    <t>M3</t>
  </si>
  <si>
    <t>Zapata de muros 0.80 x 0.30 m., Est. Ø 3/8 @ 0.20, acero longitudinal Ø 3/8" @ 0.20 A.C. , f'c=210Kg/cM2, Fy =4200 Kg/cm3. Ver detalle Zm1 en plano de replanteo de zapatas y detalle estructural de armado de zapatas.</t>
  </si>
  <si>
    <t>Zapatas de muros de bloques Estructurales, Tipo ZM2</t>
  </si>
  <si>
    <t>Zapata de 0.80 x 0.30 m., Est. Ø 3/8 @ 0.20, acero longitudinal Ø 3/8" @ 0.10 A.C. , f'c=210Kg/cM2,  Fy =4200 Kg/cm3. Ver detalle ZM2 en plano de replanteo de zapatas y detalle estructural de armado de zapatas.</t>
  </si>
  <si>
    <t>Zapata de 0.80 x 0.30 m., Est. Ø 3/8 @ 0.20, acero longitudinal cara superior Ø 3/8" @ 0.10, acero longitudinal cara inferior  Ø 1/2" @ 0.10, f'c=210Kg/cM2, Fy =4200 Kg/cm3. Ver detalle Zm3 en plano de replanteo de zapatas y detalle estructural de armado de zapatas.</t>
  </si>
  <si>
    <t>Zapata de 0.60 x 0.25 m., Est. Ø 3/8 @ 0.20, acero longitudinal 3 Ø 3/8" cara inferior, f'c=210Kg/cM2, Fy =4200 Kg/cm3. Ver detalle Zm4 en plano de replanteo de zapatas y detalle estructural de armado de zapatas.</t>
  </si>
  <si>
    <t>Zapata de 0.45 x 0.25 m., Est. Ø 3/8 @ 0.20, acero longitudinal 3 Ø 3/8" cara inferior, f'c=210Kg/cM2, Fy =4200 Kg/cm3. Ver detalle Zm5 en plano de replanteo de zapatas y detalle estructural de armado de zapatas.</t>
  </si>
  <si>
    <t>Pedestal de 0.50x0.50 m., h =1.10m, 8 Ø 3/4", Est. Ø 3/8" @ 0.10, f'c=210Kg/cM2, Fy =4200 Kg/cm3. Ver detalle PCM en planos estructurales.</t>
  </si>
  <si>
    <t>Columna de 0.15x0.30 m., h =3.80m, 6 Ø 1/2", Est. Ø 3/8" @ 0.10, f'c=210Kg/cM2, Fy =4200 Kg/cm3. Ver detalle columna C1 en planos estructurales.</t>
  </si>
  <si>
    <t>Columna de 0.15x0.40 m., h =3.80m, 8 Ø 1/2", Est. Ø 3/8" @ 0.10, f'c=210Kg/cM2, Fy =4200 Kg/cm3. Ver detalle columna C2 en planos estructurales.</t>
  </si>
  <si>
    <t>Columna de 0.20x0.30 m., h =3.80m, 6 Ø 1/2", Est. Ø 3/8" @ 0.10, f'c=210Kg/cM2, Fy =4200 Kg/cm3. Ver detalle columna C3 en planos estructurales.</t>
  </si>
  <si>
    <t>Muro de Hormigón armado de 0.70x0.15 m., h =3.80m, acero vertical Ø 3/8" @ 0.10, Est. Ø 3/8" @ 0.10, f'c=210Kg/cM2, Fy =4200 Kg/cm3. Ver detalle muro  MC15 en planos estructurales.</t>
  </si>
  <si>
    <t>Dinteles de 0.15 x 0.55 m de longitud variable,0.20 m de longitud de apoyos sobre muros , acero longitudinal 3 Ø 3/8" arriba y 3 Ø 3/8" abajo, Est. Ø 3/8 @ 0.10, f'c=210Kg/cM2, Fy =4200 Kg/cm3. Ver detalle dintel D en planos estructurales.</t>
  </si>
  <si>
    <t>Dinteles de 0.15 x 0.55 m de longitud variable,0.20 m de longitud de apoyos sobre muros , acero longitudinal 2 Ø 1/2" arriba y 2 Ø 1/2" abajo, Est. Ø 3/8 @ 0.10, f'c=210Kg/cM2, Fy =4200 Kg/cm3. Ver detalle Dintel continuo DC en planos estructurales.</t>
  </si>
  <si>
    <t>Viga de amarre a nivel de piso de 0.15 x 0.40 m de longitud variable, acero longitudinal 2 Ø 3/8" arriba y 2 Ø 3/8" abajo, Est. Ø 3/8 @ 0.20, f'c=210Kg/cM2, Fy =4200 Kg/cm3. Ver detalle Viga de amarre a nivel de pisos VAP1 en planos estructurales.</t>
  </si>
  <si>
    <t>Viga de amarre a nivel de piso de 0.20 x 0.40 m de longitud variable, acero longitudinal 2 Ø 3/8" arriba y 2 Ø 3/8" abajo, Est. Ø 3/8 @ 0.20, f'c=210Kg/cM2, Fy =4200 Kg/cm3. Ver detalle Viga de amarre a nivel de pisos VAP2 en planos estructurales.</t>
  </si>
  <si>
    <t>Viga  0.20 x 0.55 m de 6.7 m de longitud , acero longitudinal 3 Ø 1/2" arriba y 3 Ø 1/2" abajo, Est. Ø 3/8 @ 0.10  , f'c=210Kg/cM2, Fy =4200 Kg/cm3. Ver detalle Viga V1 en planos estructurales.</t>
  </si>
  <si>
    <t>Viga  0.15 x 0.30 m de 4.70 m de longitud , acero longitudinal 3 Ø 1/2" arriba y 3 Ø 1/2" abajo, Est. Ø 3/8 @ 0.10 , f'c=210Kg/cM2, Fy =4200 Kg/cm3. Ver detalle Viga V2 en planos estructurales.</t>
  </si>
  <si>
    <t>Viga  0.20 x 0.40 m de 25.05 m de longitud , acero longitudinal 2 Ø 3/8" arriba y 2 Ø 3/8" abajo, Est. Ø 3/8 @ 0.20, f'c=210Kg/cM2, Fy =4200 Kg/cm3. Ver detalle Viga VAM1 en planos estructurales.</t>
  </si>
  <si>
    <t>Viga  0.15 x 0.40 m de 28.70 m de longitud , acero longitudinal 2 Ø 3/8" arriba y 2 Ø 3/8" abajo, Est. Ø 3/8 @ 0.20, f'c=210Kg/cM2, Fy =4200 Kg/cm3. Ver detalle Viga VAM2 en planos estructurales.</t>
  </si>
  <si>
    <t>Viga  0.20 x 0.80 m de 16.40 m de longitud , acero longitudinal 3 Ø 1/2" arriba y 2 Ø 3/4" abajo, Est. Ø 3/8 @ 0.15  , f'c=210Kg/cM2, Fy =4200 Kg/cm3. Ver detalle Viga VF en planos estructurales.</t>
  </si>
  <si>
    <t>Losas Colaborantes sobre metal deck calibre 22. f'c = 210 Kg/cM2, Acero malla electrosoldada D2.3@ 10x10,Fy=5000 Kg/cM2. Conectores de cortante de 3/4" cada 24 cms.  Ver detalles estructurales.</t>
  </si>
  <si>
    <t>Bastones Ø 3/8 @ 0.40, todas las cámaras llenas, serpentinas 2 Ø 3/8  c/3lineas, Fy = 4200 Kg/cM2, F'b = 60 Kg/cM2, f'j= 120 Kg/cM2.</t>
  </si>
  <si>
    <t>Bastones Ø 3/8 @ 0.60, Fy = 4200 Kg/cM2, F'b = 60 Kg/cM2, f'j= 120 Kg/cM2.</t>
  </si>
  <si>
    <t>Bastones Ø 3/8 @ 0.80, Fy = 4200 Kg/cM2, F'b = 60 Kg/cM2, f'j= 120 Kg/cM2.</t>
  </si>
  <si>
    <t>Aceras de Hormigón Armado , t=0.10 mts, f'c=210 Kg/cM2, Acero malla D2.3x10x10, Fy=5000 Kg/cM2, terminación Rallado Profundo y violines.</t>
  </si>
  <si>
    <t>Piso de Hormigón Armado estampado en Parqueo, incluye nivelación con topografía y cortes,etc.  T=0.10 mts, f'c=210 Kg/cM2, Acero malla D2.3x10x10, Fy=5000 Kg/cM2.</t>
  </si>
  <si>
    <t>Piso de Hormigón T=0.10 mts, f'c=210 Kg/cM2, Acero malla D2.3x10x10, Fy=5000 Kg/cM2.</t>
  </si>
  <si>
    <t>Contenes Hormigón f'c=180 Kg/cM2. Incluye materiales y mano de obra.</t>
  </si>
  <si>
    <t>Zapata de 0.45 x 0.25 m., Est. Ø 3/8 @ 0.20, acero longitudinal 3 Ø 3/8" cara inferior, f'c=210Kg/cM2, Fy =4200 Kg/cm3. Ver detalle Zm5 en plano de replanteo de zapatas y detalle estructural de armado de zapatas</t>
  </si>
  <si>
    <t>Viga de amarre Bajo nivel de piso de 0.15 x 0.20 m, Longitud 29.50, acero longitudinal 2 Ø 3/8" arriba y 2 Ø 3/8" abajo, Est. Ø 3/8 @ 0.20, f'c=210Kg/cM2, Fy =4200 Kg/cm3. Ver detalle Viga de amarre a nivel de pisos VAP1 en planos estructurales.</t>
  </si>
  <si>
    <t>Viga de amarre sobre nivel de piso de 0.15 x 0.20 m,  Longitud 29.50, acero longitudinal 2 Ø 3/8" arriba y 2 Ø 3/8" abajo, Est. Ø 3/8 @ 0.20, f'c=210Kg/cM2, Fy =4200 Kg/cm3. Ver detalle Viga de amarre a nivel de pisos VAP1 en planos estructurales.</t>
  </si>
  <si>
    <t>Columna de amarre de piso de 0.20 x 0.15 m de longitud2.20, acero longitudinal 2 Ø 3/8" arriba y 2 Ø 3/8" abajo, Est. Ø 3/8 @ 0.20, f'c=210Kg/cM2, Fy =4200 Kg/cm3. Ver detalle Viga de amarre a nivel de pisos VAP1 en planos estructurales.</t>
  </si>
  <si>
    <t>Bastones Ø 3/8 @ 0.60, Fy = 4200 Kg/cM2, F'b = 60 Kg/cM2, f'j= 120 Kg/cM2</t>
  </si>
  <si>
    <t>Fino de mortero de cemento 1:3 o concreto f'c=160 kg/cM2, con fibra para concreto y terminación frotada fina con equipos mecánicos. Ver distribución de pendientes y desagües pluviales en planta de desagües de techos.</t>
  </si>
  <si>
    <t>Caseta para Equipo de Bombeo, Área  de construcción 2.0 M2. Incluye Zapatas para muros de bloques, muros de bloques, Losa en H.A. con área de 2.0M2, altura muros = 2.10 M2, pañete muros y techos, cantos, mochetas, Puerta Metálica (1.0 m x 2.0 m), Impermeabilizante de techo, Pintura,etc.</t>
  </si>
  <si>
    <t>Completar bases de apoyo de columnas con grout estructural de resistencia &gt; 300 Kg/cM2.</t>
  </si>
  <si>
    <t>Luego de colocada las columnas y vigas de acero en la estructura, se deberán completar los espacios (gaps) entre las placas de apoyo de las columnas y los pedestales de concreto de las mismas con grout estructural de resistencia mínima de 300 Kg/cM2</t>
  </si>
  <si>
    <t>Antes de fijas las vigas de concreto en las losas de techos se deberá retirar el empañete de techos en las áreas de contacto con las vigas. Luego de retirar el empañete, se deberá aplomar la superficie de contacto con un mortero de reparación estructural a base de cemento y resinas acrílicas de resistencia mínima de 400 Kg/cM2.</t>
  </si>
  <si>
    <t>ML</t>
  </si>
  <si>
    <t>Demolición de 6.30 ML de muros de parqueo frente a la avenida Benito Juarez, para crear el nuevo acceso hacia los parqueos.</t>
  </si>
  <si>
    <t>PA</t>
  </si>
  <si>
    <t>PL</t>
  </si>
  <si>
    <t>Placa Frontal Columnas, 6-1/2"x8"x1/2",  A36, para apoyo de vigas de acero sobre columnas.</t>
  </si>
  <si>
    <t>Placa Frontal Columnas, 8-1/2"x12"x1/2",  A36, para apoyo de vigas de acero sobre columnas.</t>
  </si>
  <si>
    <t>Placa Frontal Vigas 8"x8-5/8"x5/8", A36, para apoyar vigas en alas de columnas.</t>
  </si>
  <si>
    <t>Placa Frontal Vigas 8"x9"x5/8", A36, para apoyar vigas en alas de columnas.</t>
  </si>
  <si>
    <t>Placa Frontal Vigas U8-3/8"x6-5/8"x3/8" h=10", A36, para apoyar vigas en elementos concreto.</t>
  </si>
  <si>
    <t>Placa Frontal Vigas L8-1/4"x10-3/8"x3/8" h=10", A36, para apoyar vigas en elementos concreto.</t>
  </si>
  <si>
    <t>Placa Frontal Vigas 8"x8"x3/8", A36, para apoyar vigas en elementos concreto.</t>
  </si>
  <si>
    <t>Placa Frontal Vigas 8"x10"x3/8", A36, para apoyar vigas en elementos concreto.</t>
  </si>
  <si>
    <t>Placa Frontal Vigas L6"x9"x3/8" H=10" , A36, para apoyar vigas en elementos concreto.</t>
  </si>
  <si>
    <t>Placa Inferior 10"x15"x1/2", A36, apoyo Vigas W8x35 a columnas W10x49</t>
  </si>
  <si>
    <t>Atiesadores de alma de vigas 2-1/2"x7-3/8"x3/8"</t>
  </si>
  <si>
    <t>Atiesadores de alma de vigas 3-3/4"x7"x3/8"</t>
  </si>
  <si>
    <t>Atiesadores de alma de vigas 4-3/8"x7"x5/8"</t>
  </si>
  <si>
    <t>Atiesadores de alma de vigas 7"x8-3/4"x1/2"</t>
  </si>
  <si>
    <t>Atiesadores de alma de vigas 3"x11-3/16"x3/8"</t>
  </si>
  <si>
    <t>Tornillos de acero A325 Ø 5/8" x 2-1/2"</t>
  </si>
  <si>
    <t>Suministro e instalación de Porcelanato importado 30 cm x 60 cm en paredes Baños</t>
  </si>
  <si>
    <t>Suministro e instalación de cerámica importada  20 cm x 65 cm en paredes Cocina</t>
  </si>
  <si>
    <t>TRABAJOS MISCELANEOS</t>
  </si>
  <si>
    <t>Zapata de 1.85 x 1.20 x 0.40 m., Est. Ø 3/8 @ 0.20, acero longitudinal Ø 3/8" @ 0.20 A.C. , f'c=210Kg/cM2, Fy =4200 Kg/cm3.  Ver detalle ZCC1 en plano de replanteo de zapatas y detalle estructural de armado de zapatas.</t>
  </si>
  <si>
    <t>Zapata de 2.45 x 1.20 x 0.40 m., Est. Ø 3/8 @ 0.20, acero longitudinal Ø 3/8" @ 0.10 A.C. , f'c=210Kg/cM2, Fy =4200 Kg/cm3.  Ver detalle ZCC2 en plano de replanteo de zapatas y detalle estructural de armado de zapatas.</t>
  </si>
  <si>
    <t>Zapata de 2.85 x 1.20 x 0.40 m., Est. Ø 3/8 @ 0.20, acero longitudinal Ø 3/8" @ 0.10 A.C. , f'c=210Kg/cM2, Fy =4200 Kg/cm3.  Ver detalle ZCC3 en plano de replanteo de zapatas y detalle estructural de armado de zapatas.</t>
  </si>
  <si>
    <t>Revestimiento de Fachada Frontal en porcelanato 1.00m x 0.30m, color a definir. Incluye uso andamios.</t>
  </si>
  <si>
    <t>S/C Revestimiento de Fachada con perfiles de aluminio terminación Madera. Dimensiones (5 cm x 10 cm x 600 cm), separado a 10cm c/u</t>
  </si>
  <si>
    <t xml:space="preserve">Soportes metálicos para base de topes en baños, cocina y meseta-comedor </t>
  </si>
  <si>
    <t>Confección de cocina modular en madera prensada con las siguientes características:
1-	Laminado liso color azul
2-	Gabinetes aéreos de 3.89 metros de largo por 0.84 metros de altura, por 0.40 metros de profundidad.
3-	Gabinetes inferiores de 3.89 metros de largo por 0.85 metros de altura, por 0.60 metros de profundidad, con zócalo en aluminio mate color plomo.
4-	Incluye accesorios (tiradores, bisagras, etc.,) y todo lo necesario para su correcto funcionamiento.</t>
  </si>
  <si>
    <t>Cocina modular</t>
  </si>
  <si>
    <t>Muebles en Nichos</t>
  </si>
  <si>
    <t>Confección de muebles en cuatro (04) nichos o booths, con las siguientes características:
1-	Mueble tapizado en tela alto tránsito gris de 1.68 metros de ancho por 0.80 metros de ancho por 0.45 metros de altura, con espaldar tapizado, estructura de madera de ¨haya¨ solida, acolchado con goma para tapizar.
2-	Tope en madera hidrofuga, con recubrimiento de melamina color azul.</t>
  </si>
  <si>
    <t>Hormigón de nivelación para colocación de pisos , t=0.10 mts, f'c=210 Kg/cM2, Acero malla D2.7x15x15, Fy=5000 Kg/cM2.</t>
  </si>
  <si>
    <t>Hormigon de nivelación para colocación de pisos.</t>
  </si>
  <si>
    <t xml:space="preserve">Demolición de Verja perimetral </t>
  </si>
  <si>
    <t>Ml</t>
  </si>
  <si>
    <t>Demolición de verja perimetral: Muros de mamposteria, vigas,columnas y zapatas de hormigon Armado. Incluye uso de compresor.</t>
  </si>
  <si>
    <t>Suministro e instalación de espejos biselados con las siguientes características:                                                                                                                                                                                          1-Tamaño 29" de ancho por 55" de altura                                                                                                                                                                                                                                                  2- Espesor 3/16", biselado</t>
  </si>
  <si>
    <t xml:space="preserve">Desmonte y bote de elementos de cierres, puertas y ventanas de cristal, divisiones de sheetrock, plafones, aparatos sanitarios, luminarias, puertas y protectores de hierro, barandas etc. </t>
  </si>
  <si>
    <t>Desmonte y Traslado de Elementos y Equipos hasta el Almacén ubicado en los Alcarrizos, Santo Domingo.  (Planta Eléctrica, Equipos de Aires Acondicionados, tanque de combustible, Puertas y Gabinetes de Caoba, Sistema de Bombeo). Incluye uso grúa.</t>
  </si>
  <si>
    <r>
      <rPr>
        <b/>
        <sz val="11"/>
        <color theme="1"/>
        <rFont val="Calibri"/>
        <family val="2"/>
      </rPr>
      <t>P04</t>
    </r>
    <r>
      <rPr>
        <sz val="11"/>
        <color theme="1"/>
        <rFont val="Calibri"/>
        <family val="2"/>
      </rPr>
      <t xml:space="preserve"> Puerta de aluminio</t>
    </r>
  </si>
  <si>
    <t>Suministro e instalación de Puerta apanelada de aluminio, con estrías según diseño. Dimensiones del hueco: 0.75 metros de ancho por 2.10 metros de altura, ver detalles en plano con especificaciones.</t>
  </si>
  <si>
    <r>
      <rPr>
        <b/>
        <sz val="11"/>
        <color theme="1"/>
        <rFont val="Calibri"/>
        <family val="2"/>
      </rPr>
      <t>P05</t>
    </r>
    <r>
      <rPr>
        <sz val="11"/>
        <color theme="1"/>
        <rFont val="Calibri"/>
        <family val="2"/>
      </rPr>
      <t xml:space="preserve"> Puerta de hierro</t>
    </r>
  </si>
  <si>
    <t>Suministro e instalación de Puerta de hierro compuesta por barras de 5 centímetros aproximadas, separadas a 3 centímetros, pintura anticorrosiva negra con llavín de seguridad. Dimensiones del cuerpo: 1.00 metros de ancho por 2.20 metros de altura, ver detalles en plano con especificaciones.</t>
  </si>
  <si>
    <r>
      <rPr>
        <b/>
        <sz val="11"/>
        <color theme="1"/>
        <rFont val="Calibri"/>
        <family val="2"/>
      </rPr>
      <t>PC 05</t>
    </r>
    <r>
      <rPr>
        <sz val="11"/>
        <color theme="1"/>
        <rFont val="Calibri"/>
        <family val="2"/>
      </rPr>
      <t xml:space="preserve"> Puerta de hierro corrediza</t>
    </r>
  </si>
  <si>
    <t>Suministro e instalación de Puerta de hierro corrediza, con el riel inferior, compuesta por barras de 5 centímetros aproximadas, separadas a 3 centímetros, pintura anticorrosiva negra con llavín de seguridad Dimensiones del cuerpo: 1.00 metros de ancho por 2.20 metros de altura, ver detalles en plano con especificaciones.</t>
  </si>
  <si>
    <r>
      <rPr>
        <b/>
        <sz val="11"/>
        <color theme="1"/>
        <rFont val="Calibri"/>
        <family val="2"/>
      </rPr>
      <t>PC 06</t>
    </r>
    <r>
      <rPr>
        <sz val="11"/>
        <color theme="1"/>
        <rFont val="Calibri"/>
        <family val="2"/>
      </rPr>
      <t xml:space="preserve"> Puerta de hierro corrediza</t>
    </r>
  </si>
  <si>
    <t>Suministro e instalación de Puerta de hierro corrediza, con el riel inferior, compuesta por barras de 5 centímetros aproximadas, separadas a 3 centímetros, pintura anticorrosiva negra con llavín de seguridad Dimensiones del cuerpo: 2.21 metros de ancho por 2.20 metros de altura, ver detalles en plano con especificaciones.</t>
  </si>
  <si>
    <t>Suministro e instalación de Puertas Flotantes de Cristal  vidrio templado transparente, marco en perfilería p40 color negro, conectores y tiradores en acero inoxidable, laminado frost según diseño. Dimensiones del hueco: 3.67 metros de ancho por 2.65 metros de altura, ver detalles en plano con especificaciones.</t>
  </si>
  <si>
    <r>
      <rPr>
        <b/>
        <sz val="11"/>
        <color theme="1"/>
        <rFont val="Calibri"/>
        <family val="2"/>
      </rPr>
      <t>VF P02</t>
    </r>
    <r>
      <rPr>
        <sz val="11"/>
        <color theme="1"/>
        <rFont val="Calibri"/>
        <family val="2"/>
      </rPr>
      <t xml:space="preserve"> Puerta flotante con dos paños fijos y transo</t>
    </r>
  </si>
  <si>
    <t>Suministro e instalación de puerta flotante con dos paños fijos y transon, marco en perfilería p40 color negro, conectores y tirador en acero inoxidable, vidrio templado transparente laminado frost según diseño. Dimensiones del hueco: 1.64 metros de ancho por 2.65 metros de altura, ver detalles en plano con especificaciones.</t>
  </si>
  <si>
    <r>
      <rPr>
        <b/>
        <sz val="11"/>
        <color theme="1"/>
        <rFont val="Calibri"/>
        <family val="2"/>
      </rPr>
      <t>VF02 y P02</t>
    </r>
    <r>
      <rPr>
        <sz val="11"/>
        <color theme="1"/>
        <rFont val="Calibri"/>
        <family val="2"/>
      </rPr>
      <t xml:space="preserve"> Puerta flotante y vidrio fijo</t>
    </r>
  </si>
  <si>
    <t>Suministro e instalación de puerta flotante con transon, y vidrio fijo, marco en perfilería p40 color negro, conectores y tirador en acero inoxidable, vidrio templado transparente laminado frost según diseño. Dimensiones del hueco: 3.04 metros de ancho total, vidrio fijo de 2.04 metros y puerta de 1.00 metro,  por 2.65 metros de altura, ver detalles en plano con especificaciones.</t>
  </si>
  <si>
    <r>
      <rPr>
        <b/>
        <sz val="11"/>
        <color theme="1"/>
        <rFont val="Calibri"/>
        <family val="2"/>
      </rPr>
      <t>P03</t>
    </r>
    <r>
      <rPr>
        <sz val="11"/>
        <color theme="1"/>
        <rFont val="Calibri"/>
        <family val="2"/>
      </rPr>
      <t xml:space="preserve"> Puerta comercial</t>
    </r>
  </si>
  <si>
    <t>Suministro e instalación de puerta comercial, marcos en perfilería p40 color negro, tirador en acero inoxidable, vidrio transparente laminado frost según diseño. Dimensiones del hueco: 1.00 metros de ancho por 2.20 metros de altura, ver detalles en plano con especificaciones.</t>
  </si>
  <si>
    <r>
      <rPr>
        <b/>
        <sz val="11"/>
        <color theme="1"/>
        <rFont val="Calibri"/>
        <family val="2"/>
      </rPr>
      <t>PB 03</t>
    </r>
    <r>
      <rPr>
        <sz val="11"/>
        <color theme="1"/>
        <rFont val="Calibri"/>
        <family val="2"/>
      </rPr>
      <t xml:space="preserve"> Puerta comercial</t>
    </r>
  </si>
  <si>
    <t>Suministro e instalación de puerta comercial, marcos en perfilería p40 color negro, tirador en acero inoxidable, vidrio transparente laminado frost completo. Dimensiones del hueco: 1.00 metros de ancho por 2.20 metros de altura, ver detalles en plano con especificaciones.</t>
  </si>
  <si>
    <r>
      <rPr>
        <b/>
        <sz val="11"/>
        <color theme="1"/>
        <rFont val="Calibri"/>
        <family val="2"/>
      </rPr>
      <t>VF02</t>
    </r>
    <r>
      <rPr>
        <sz val="11"/>
        <color theme="1"/>
        <rFont val="Calibri"/>
        <family val="2"/>
      </rPr>
      <t xml:space="preserve"> Vidrio fijo</t>
    </r>
  </si>
  <si>
    <t>Suministro e instalación de Paño fijo compuesto por 3 vidrios flotantes besados, marco en perfilería p40 color negro, vidrio templado transparente laminado frost según diseño. Dimensiones del cuerpo: 2.67 metros de ancho por 2.65 metros de altura, ver detalles en plano con especificaciones.</t>
  </si>
  <si>
    <r>
      <rPr>
        <b/>
        <sz val="11"/>
        <color theme="1"/>
        <rFont val="Calibri"/>
        <family val="2"/>
      </rPr>
      <t>VF03</t>
    </r>
    <r>
      <rPr>
        <sz val="11"/>
        <color theme="1"/>
        <rFont val="Calibri"/>
        <family val="2"/>
      </rPr>
      <t xml:space="preserve"> Vidrio fijo</t>
    </r>
  </si>
  <si>
    <t>Suministro e instalación de Paño fijo compuesto por 3 vidrios flotantes besados, marco en perfilería p40 color negro, vidrio templado transparente. Dimensiones del cuerpo: 2.60 metros de ancho por 2.65 metros de altura, ver detalles en plano con especificaciones.</t>
  </si>
  <si>
    <r>
      <rPr>
        <b/>
        <sz val="11"/>
        <color theme="1"/>
        <rFont val="Calibri"/>
        <family val="2"/>
      </rPr>
      <t>VFP00</t>
    </r>
    <r>
      <rPr>
        <sz val="11"/>
        <color theme="1"/>
        <rFont val="Calibri"/>
        <family val="2"/>
      </rPr>
      <t xml:space="preserve"> Vidrio fijo con ventana proyectada</t>
    </r>
  </si>
  <si>
    <t>Suministro e instalación de Vidrio fijo combinado en la parte superior con ventana proyectada, vidrio reflectivo bronce, perfilería p40 color negro. Dimensiones del hueco: 1.40 metros de ancho por 1.90 metros de altura, el vidrio fijo cupa 1.30 metros de altura, ver detalles en plano con especificaciones.</t>
  </si>
  <si>
    <r>
      <rPr>
        <b/>
        <sz val="11"/>
        <color theme="1"/>
        <rFont val="Calibri"/>
        <family val="2"/>
      </rPr>
      <t>VFP01</t>
    </r>
    <r>
      <rPr>
        <sz val="11"/>
        <color theme="1"/>
        <rFont val="Calibri"/>
        <family val="2"/>
      </rPr>
      <t xml:space="preserve"> Vidrio fijo con ventana proyectada</t>
    </r>
  </si>
  <si>
    <t>Suministro e instalación de Vidrio fijo combinado en la parte superior con ventana proyectada, vidrio reflectivo bronce, perfilería p40 color negro. Dimensiones del hueco: 2.00 metros de ancho por 1.90 metros de altura, el vidrio fijo cupa 1.30 metros de altura, ver detalles en plano con especificaciones.</t>
  </si>
  <si>
    <t>Desmonte y bote de elementos de cierres, puertas y ventanas de cristal, divisiones de sheetrock, aparatos sanitarios, luminarias, puertas y protectores de hierro, barandas etc.</t>
  </si>
  <si>
    <t>Corte de (8) arboles de 12 pies de altura. Incluye bote.</t>
  </si>
  <si>
    <t>PUERTAS, VENTANAS Y VIDRIO FIJO.</t>
  </si>
  <si>
    <t>Puerta flotante con vidrio templado transparente, riel
superior y tirador en acero inoxidable. Dimensiones del hueco: 0.80 metros de ancho por 2.20 metros de altura, Ver detalles en el plano con especificaciones.</t>
  </si>
  <si>
    <r>
      <rPr>
        <b/>
        <sz val="11"/>
        <color theme="1"/>
        <rFont val="Calibri"/>
        <family val="2"/>
      </rPr>
      <t>PC 07</t>
    </r>
    <r>
      <rPr>
        <sz val="11"/>
        <color theme="1"/>
        <rFont val="Calibri"/>
        <family val="2"/>
      </rPr>
      <t xml:space="preserve"> Puerta flotante con vidrio templado transparente, riel Superior.</t>
    </r>
  </si>
  <si>
    <t>Topes de granito natural con Zócalo y cubre falta en baños, cocina y meseta-comedor, colocados sobre gabinetes hechos en material hidrofugo, resistente al agua.</t>
  </si>
  <si>
    <t>Topes de granito natural con Zócalo y cubre falta en baños, cocina y meseta-comedor, colocados sobre gabinetes hechos en material hidrofugo, resistente al agua.  Zocalos de 0.10mt, bullnose y cubre falta de 0.25 mt.</t>
  </si>
  <si>
    <t>Oferente:</t>
  </si>
  <si>
    <t>No. Referencia:</t>
  </si>
  <si>
    <t>SUPBANCO-CCC-CP-2022-0020</t>
  </si>
  <si>
    <r>
      <t>LOTE 1 - OBRA CIVIL E INSTALACIONES GENERALES</t>
    </r>
    <r>
      <rPr>
        <b/>
        <sz val="17"/>
        <color rgb="FFFFFF00"/>
        <rFont val="Calibri"/>
        <family val="2"/>
      </rPr>
      <t xml:space="preserve"> v.2</t>
    </r>
  </si>
  <si>
    <t>Puertas Fenólicas para baños  tamaño (0.70m x 1.50m)</t>
  </si>
  <si>
    <t>Puertas Fenólicas para baños  tamaño (1.0m x 1.50m)</t>
  </si>
  <si>
    <r>
      <rPr>
        <b/>
        <sz val="11"/>
        <color theme="1"/>
        <rFont val="Calibri"/>
        <family val="2"/>
      </rPr>
      <t>VF P01</t>
    </r>
    <r>
      <rPr>
        <sz val="11"/>
        <color theme="1"/>
        <rFont val="Calibri"/>
        <family val="2"/>
      </rPr>
      <t xml:space="preserve"> Puerta doble flotante con dos paños fijos y transon</t>
    </r>
  </si>
  <si>
    <r>
      <t xml:space="preserve">Suministro e instalación Roble amarillo/ </t>
    </r>
    <r>
      <rPr>
        <sz val="11"/>
        <rFont val="Calibri"/>
        <family val="2"/>
      </rPr>
      <t xml:space="preserve">Tabebuia caribea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</si>
</sst>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quot;$&quot;#,##0.00"/>
    <numFmt numFmtId="165" formatCode="[$$-1C0A]#,##0.00"/>
    <numFmt numFmtId="166" formatCode="_(&quot;RD$&quot;* #,##0.00_);_(&quot;RD$&quot;* \(#,##0.00\);_(&quot;RD$&quot;* &quot;-&quot;??_);_(@_)"/>
    <numFmt numFmtId="167" formatCode="[$$-409]#,##0.00"/>
  </numFmts>
  <fonts count="35" x14ac:knownFonts="1">
    <font>
      <sz val="14"/>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12"/>
      <color theme="1"/>
      <name val="Calibri"/>
      <family val="2"/>
      <scheme val="minor"/>
    </font>
    <font>
      <sz val="14"/>
      <color theme="1"/>
      <name val="Calibri"/>
      <family val="2"/>
      <scheme val="minor"/>
    </font>
    <font>
      <sz val="11"/>
      <color indexed="8"/>
      <name val="Calibri"/>
      <family val="2"/>
    </font>
    <font>
      <sz val="10"/>
      <name val="Arial"/>
      <family val="2"/>
    </font>
    <font>
      <sz val="10"/>
      <name val="MS Sans Serif"/>
    </font>
    <font>
      <sz val="10"/>
      <color rgb="FF000000"/>
      <name val="Times New Roman"/>
      <family val="1"/>
    </font>
    <font>
      <sz val="10"/>
      <name val="MS Sans Serif"/>
      <family val="2"/>
    </font>
    <font>
      <b/>
      <sz val="13"/>
      <color theme="1" tint="0.24994659260841701"/>
      <name val="Calibri Light"/>
      <family val="2"/>
      <scheme val="major"/>
    </font>
    <font>
      <b/>
      <sz val="13"/>
      <color theme="7"/>
      <name val="Calibri Light"/>
      <family val="2"/>
      <scheme val="major"/>
    </font>
    <font>
      <b/>
      <sz val="16"/>
      <color theme="0"/>
      <name val="Calibri"/>
      <family val="2"/>
    </font>
    <font>
      <b/>
      <sz val="16"/>
      <color theme="1"/>
      <name val="Calibri"/>
      <family val="2"/>
    </font>
    <font>
      <sz val="16"/>
      <color theme="1"/>
      <name val="Calibri"/>
      <family val="2"/>
    </font>
    <font>
      <sz val="16"/>
      <color theme="0"/>
      <name val="Calibri"/>
      <family val="2"/>
    </font>
    <font>
      <b/>
      <sz val="16"/>
      <color theme="1" tint="0.24994659260841701"/>
      <name val="Calibri"/>
      <family val="2"/>
    </font>
    <font>
      <b/>
      <sz val="16"/>
      <color theme="7"/>
      <name val="Calibri"/>
      <family val="2"/>
    </font>
    <font>
      <sz val="16"/>
      <color rgb="FFFF0000"/>
      <name val="Calibri"/>
      <family val="2"/>
    </font>
    <font>
      <b/>
      <sz val="16"/>
      <name val="Calibri"/>
      <family val="2"/>
    </font>
    <font>
      <b/>
      <sz val="12"/>
      <color theme="1"/>
      <name val="Calibri"/>
      <family val="2"/>
    </font>
    <font>
      <sz val="12"/>
      <color theme="1"/>
      <name val="Calibri"/>
      <family val="2"/>
    </font>
    <font>
      <sz val="11"/>
      <color theme="1"/>
      <name val="Calibri"/>
      <family val="2"/>
    </font>
    <font>
      <sz val="11"/>
      <name val="Calibri"/>
      <family val="2"/>
    </font>
    <font>
      <b/>
      <sz val="13"/>
      <color theme="1"/>
      <name val="Calibri"/>
      <family val="2"/>
    </font>
    <font>
      <sz val="13"/>
      <color theme="1"/>
      <name val="Calibri"/>
      <family val="2"/>
    </font>
    <font>
      <b/>
      <sz val="11"/>
      <color theme="1"/>
      <name val="Calibri"/>
      <family val="2"/>
    </font>
    <font>
      <vertAlign val="superscript"/>
      <sz val="11"/>
      <name val="Calibri"/>
      <family val="2"/>
    </font>
    <font>
      <sz val="8"/>
      <name val="Calibri"/>
      <family val="2"/>
      <scheme val="minor"/>
    </font>
    <font>
      <sz val="14"/>
      <color theme="1"/>
      <name val="Calibri"/>
      <family val="2"/>
    </font>
    <font>
      <b/>
      <sz val="13"/>
      <color theme="0"/>
      <name val="Calibri"/>
      <family val="2"/>
    </font>
    <font>
      <b/>
      <sz val="14"/>
      <color theme="1"/>
      <name val="Calibri"/>
      <family val="2"/>
    </font>
    <font>
      <b/>
      <sz val="17"/>
      <color theme="0"/>
      <name val="Calibri"/>
      <family val="2"/>
    </font>
    <font>
      <b/>
      <sz val="17"/>
      <color rgb="FFFFFF00"/>
      <name val="Calibri"/>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s>
  <cellStyleXfs count="61">
    <xf numFmtId="0" fontId="0" fillId="0" borderId="0"/>
    <xf numFmtId="0" fontId="3" fillId="0" borderId="0"/>
    <xf numFmtId="0" fontId="3" fillId="0" borderId="0" applyNumberFormat="0" applyFont="0" applyBorder="0" applyAlignment="0">
      <alignment horizontal="center"/>
    </xf>
    <xf numFmtId="44" fontId="5" fillId="0" borderId="0" applyFont="0" applyFill="0" applyBorder="0" applyAlignment="0" applyProtection="0"/>
    <xf numFmtId="0" fontId="2" fillId="0" borderId="0"/>
    <xf numFmtId="43" fontId="6"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6" fillId="0" borderId="0" applyFont="0" applyFill="0" applyBorder="0" applyAlignment="0" applyProtection="0"/>
    <xf numFmtId="41" fontId="3" fillId="0" borderId="0" applyFont="0" applyFill="0" applyBorder="0" applyAlignment="0" applyProtection="0"/>
    <xf numFmtId="0" fontId="2" fillId="0" borderId="0"/>
    <xf numFmtId="167" fontId="6" fillId="0" borderId="0"/>
    <xf numFmtId="43" fontId="7"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7" fillId="0" borderId="0"/>
    <xf numFmtId="0" fontId="7" fillId="0" borderId="0"/>
    <xf numFmtId="0" fontId="8" fillId="0" borderId="0"/>
    <xf numFmtId="43" fontId="6" fillId="0" borderId="0" applyFont="0" applyFill="0" applyBorder="0" applyAlignment="0" applyProtection="0"/>
    <xf numFmtId="43" fontId="7" fillId="0" borderId="0" applyFont="0" applyFill="0" applyBorder="0" applyAlignment="0" applyProtection="0"/>
    <xf numFmtId="166" fontId="2" fillId="0" borderId="0" applyFont="0" applyFill="0" applyBorder="0" applyAlignment="0" applyProtection="0"/>
    <xf numFmtId="43" fontId="7" fillId="0" borderId="0" applyFont="0" applyFill="0" applyBorder="0" applyAlignment="0" applyProtection="0"/>
    <xf numFmtId="0" fontId="10" fillId="0" borderId="0"/>
    <xf numFmtId="44" fontId="9" fillId="0" borderId="0" applyFont="0" applyFill="0" applyBorder="0" applyAlignment="0" applyProtection="0"/>
    <xf numFmtId="43" fontId="9"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4" fillId="0" borderId="0"/>
    <xf numFmtId="0" fontId="9" fillId="0" borderId="0"/>
    <xf numFmtId="166" fontId="2" fillId="0" borderId="0" applyFont="0" applyFill="0" applyBorder="0" applyAlignment="0" applyProtection="0"/>
    <xf numFmtId="0" fontId="6" fillId="0" borderId="0"/>
    <xf numFmtId="0" fontId="2" fillId="0" borderId="0"/>
    <xf numFmtId="9" fontId="2" fillId="0" borderId="0" applyFont="0" applyFill="0" applyBorder="0" applyAlignment="0" applyProtection="0"/>
    <xf numFmtId="0" fontId="7" fillId="0" borderId="0"/>
    <xf numFmtId="9" fontId="5" fillId="0" borderId="0" applyFont="0" applyFill="0" applyBorder="0" applyAlignment="0" applyProtection="0"/>
    <xf numFmtId="0" fontId="11" fillId="0" borderId="0" applyFill="0" applyBorder="0" applyProtection="0">
      <alignment horizontal="left" wrapText="1"/>
    </xf>
    <xf numFmtId="9" fontId="12" fillId="0" borderId="0" applyFill="0" applyBorder="0" applyProtection="0">
      <alignment horizontal="center" vertical="center"/>
    </xf>
    <xf numFmtId="0" fontId="1" fillId="0" borderId="0"/>
    <xf numFmtId="0" fontId="1" fillId="0" borderId="0"/>
    <xf numFmtId="0" fontId="1" fillId="0" borderId="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9" fontId="1" fillId="0" borderId="0" applyFont="0" applyFill="0" applyBorder="0" applyAlignment="0" applyProtection="0"/>
  </cellStyleXfs>
  <cellXfs count="131">
    <xf numFmtId="0" fontId="0" fillId="0" borderId="0" xfId="0"/>
    <xf numFmtId="0" fontId="15" fillId="0" borderId="0" xfId="0" applyFont="1" applyAlignment="1">
      <alignment horizontal="center"/>
    </xf>
    <xf numFmtId="0" fontId="15" fillId="0" borderId="0" xfId="0" applyFont="1" applyAlignment="1">
      <alignment horizontal="center" vertical="center"/>
    </xf>
    <xf numFmtId="9" fontId="18" fillId="0" borderId="0" xfId="50" applyFont="1">
      <alignment horizontal="center" vertical="center"/>
    </xf>
    <xf numFmtId="0" fontId="15" fillId="0" borderId="0" xfId="0" applyFont="1" applyAlignment="1">
      <alignment horizontal="right" vertical="center"/>
    </xf>
    <xf numFmtId="0" fontId="15" fillId="0" borderId="0" xfId="0" applyFont="1"/>
    <xf numFmtId="0" fontId="15" fillId="2" borderId="0" xfId="0" applyFont="1" applyFill="1"/>
    <xf numFmtId="2" fontId="15" fillId="0" borderId="0" xfId="0" applyNumberFormat="1" applyFont="1" applyAlignment="1">
      <alignment horizontal="center" vertical="center"/>
    </xf>
    <xf numFmtId="0" fontId="15" fillId="0" borderId="0" xfId="0" applyFont="1" applyAlignment="1">
      <alignment horizontal="right"/>
    </xf>
    <xf numFmtId="0" fontId="19" fillId="0" borderId="0" xfId="0" applyFont="1"/>
    <xf numFmtId="2" fontId="19" fillId="0" borderId="0" xfId="0" applyNumberFormat="1" applyFont="1" applyAlignment="1">
      <alignment horizontal="center" vertical="center"/>
    </xf>
    <xf numFmtId="0" fontId="19" fillId="0" borderId="0" xfId="0" applyFont="1" applyAlignment="1">
      <alignment horizontal="center"/>
    </xf>
    <xf numFmtId="0" fontId="19" fillId="0" borderId="0" xfId="0" applyFont="1" applyAlignment="1">
      <alignment horizontal="right"/>
    </xf>
    <xf numFmtId="4" fontId="15" fillId="0" borderId="0" xfId="0" applyNumberFormat="1" applyFont="1" applyAlignment="1">
      <alignment horizontal="right"/>
    </xf>
    <xf numFmtId="164" fontId="15" fillId="0" borderId="0" xfId="0" applyNumberFormat="1" applyFont="1"/>
    <xf numFmtId="0" fontId="17" fillId="0" borderId="0" xfId="49" applyFont="1" applyAlignment="1">
      <alignment horizontal="center" wrapText="1"/>
    </xf>
    <xf numFmtId="44" fontId="21" fillId="4" borderId="15" xfId="3" applyFont="1" applyFill="1" applyBorder="1" applyAlignment="1">
      <alignment horizontal="right" vertical="center"/>
    </xf>
    <xf numFmtId="0" fontId="22" fillId="0" borderId="0" xfId="0" applyFont="1"/>
    <xf numFmtId="0" fontId="23" fillId="0" borderId="0" xfId="0" applyFont="1" applyAlignment="1">
      <alignment horizontal="left"/>
    </xf>
    <xf numFmtId="2" fontId="23" fillId="0" borderId="1" xfId="0" applyNumberFormat="1" applyFont="1" applyBorder="1" applyAlignment="1">
      <alignment horizontal="center" vertical="center"/>
    </xf>
    <xf numFmtId="0" fontId="22" fillId="0" borderId="0" xfId="0" applyFont="1" applyAlignment="1">
      <alignment horizontal="left"/>
    </xf>
    <xf numFmtId="0" fontId="23" fillId="0" borderId="0" xfId="0" applyFont="1"/>
    <xf numFmtId="2" fontId="23" fillId="0" borderId="2" xfId="0" applyNumberFormat="1" applyFont="1" applyBorder="1" applyAlignment="1">
      <alignment horizontal="center" vertical="center"/>
    </xf>
    <xf numFmtId="2" fontId="23" fillId="0" borderId="18" xfId="0" applyNumberFormat="1" applyFont="1" applyBorder="1" applyAlignment="1">
      <alignment horizontal="center" vertical="center"/>
    </xf>
    <xf numFmtId="2" fontId="23" fillId="0" borderId="2" xfId="0" applyNumberFormat="1" applyFont="1" applyBorder="1" applyAlignment="1">
      <alignment horizontal="center" vertical="center" wrapText="1"/>
    </xf>
    <xf numFmtId="2" fontId="23" fillId="0" borderId="1" xfId="0" applyNumberFormat="1" applyFont="1" applyBorder="1" applyAlignment="1">
      <alignment horizontal="center" vertical="center" wrapText="1"/>
    </xf>
    <xf numFmtId="164" fontId="23" fillId="0" borderId="1" xfId="0" applyNumberFormat="1" applyFont="1" applyBorder="1" applyAlignment="1">
      <alignment horizontal="left" vertical="center" wrapText="1"/>
    </xf>
    <xf numFmtId="0" fontId="24" fillId="0" borderId="1" xfId="1" applyFont="1" applyBorder="1" applyAlignment="1">
      <alignment horizontal="center" vertical="center"/>
    </xf>
    <xf numFmtId="164" fontId="23" fillId="0" borderId="18" xfId="0" applyNumberFormat="1" applyFont="1" applyBorder="1" applyAlignment="1">
      <alignment horizontal="left" vertical="center" wrapText="1"/>
    </xf>
    <xf numFmtId="2" fontId="23" fillId="0" borderId="18" xfId="0" applyNumberFormat="1" applyFont="1" applyBorder="1" applyAlignment="1">
      <alignment horizontal="center" vertical="center" wrapText="1"/>
    </xf>
    <xf numFmtId="0" fontId="24" fillId="0" borderId="18" xfId="1" applyFont="1" applyBorder="1" applyAlignment="1">
      <alignment horizontal="center" vertical="center"/>
    </xf>
    <xf numFmtId="164" fontId="23" fillId="0" borderId="2" xfId="0" applyNumberFormat="1" applyFont="1" applyBorder="1" applyAlignment="1">
      <alignment horizontal="left" vertical="center" wrapText="1"/>
    </xf>
    <xf numFmtId="0" fontId="24" fillId="0" borderId="2" xfId="1" applyFont="1" applyBorder="1" applyAlignment="1">
      <alignment horizontal="center" vertical="center"/>
    </xf>
    <xf numFmtId="1" fontId="16" fillId="2" borderId="4" xfId="0" applyNumberFormat="1" applyFont="1" applyFill="1" applyBorder="1" applyAlignment="1">
      <alignment horizontal="center" vertical="center"/>
    </xf>
    <xf numFmtId="1" fontId="16" fillId="2" borderId="5" xfId="0" applyNumberFormat="1" applyFont="1" applyFill="1" applyBorder="1" applyAlignment="1">
      <alignment horizontal="left" vertical="center"/>
    </xf>
    <xf numFmtId="1" fontId="16" fillId="2" borderId="5" xfId="0" applyNumberFormat="1" applyFont="1" applyFill="1" applyBorder="1" applyAlignment="1">
      <alignment horizontal="center" vertical="center"/>
    </xf>
    <xf numFmtId="164" fontId="16" fillId="2" borderId="15" xfId="0" applyNumberFormat="1" applyFont="1" applyFill="1" applyBorder="1" applyAlignment="1">
      <alignment horizontal="right" vertical="center" wrapText="1"/>
    </xf>
    <xf numFmtId="164" fontId="13" fillId="6" borderId="15" xfId="0" applyNumberFormat="1" applyFont="1" applyFill="1" applyBorder="1" applyAlignment="1">
      <alignment horizontal="right" vertical="center" wrapText="1"/>
    </xf>
    <xf numFmtId="2" fontId="23" fillId="0" borderId="20" xfId="0" applyNumberFormat="1" applyFont="1" applyBorder="1" applyAlignment="1">
      <alignment horizontal="center" vertical="center" wrapText="1"/>
    </xf>
    <xf numFmtId="10" fontId="23" fillId="0" borderId="2" xfId="48" applyNumberFormat="1" applyFont="1" applyBorder="1" applyAlignment="1">
      <alignment horizontal="center" vertical="center" wrapText="1"/>
    </xf>
    <xf numFmtId="164" fontId="23" fillId="0" borderId="2" xfId="0" applyNumberFormat="1" applyFont="1" applyBorder="1" applyAlignment="1">
      <alignment horizontal="center" vertical="center" wrapText="1"/>
    </xf>
    <xf numFmtId="2" fontId="23" fillId="0" borderId="6" xfId="0" applyNumberFormat="1" applyFont="1" applyBorder="1" applyAlignment="1">
      <alignment horizontal="center" vertical="center" wrapText="1"/>
    </xf>
    <xf numFmtId="10" fontId="23" fillId="0" borderId="1" xfId="48"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2" fontId="23" fillId="0" borderId="17" xfId="0" applyNumberFormat="1" applyFont="1" applyBorder="1" applyAlignment="1">
      <alignment horizontal="center" vertical="center" wrapText="1"/>
    </xf>
    <xf numFmtId="10" fontId="23" fillId="0" borderId="18" xfId="48" applyNumberFormat="1" applyFont="1" applyBorder="1" applyAlignment="1">
      <alignment horizontal="center" vertical="center" wrapText="1"/>
    </xf>
    <xf numFmtId="164" fontId="23" fillId="0" borderId="18" xfId="0" applyNumberFormat="1" applyFont="1" applyBorder="1" applyAlignment="1">
      <alignment horizontal="center" vertical="center" wrapText="1"/>
    </xf>
    <xf numFmtId="44" fontId="21" fillId="6" borderId="15" xfId="3" applyFont="1" applyFill="1" applyBorder="1" applyAlignment="1">
      <alignment horizontal="right" vertical="center"/>
    </xf>
    <xf numFmtId="4" fontId="26" fillId="0" borderId="15" xfId="0" applyNumberFormat="1" applyFont="1" applyBorder="1" applyAlignment="1">
      <alignment horizontal="right" vertical="center"/>
    </xf>
    <xf numFmtId="165" fontId="13" fillId="3" borderId="23" xfId="0" applyNumberFormat="1" applyFont="1" applyFill="1" applyBorder="1" applyAlignment="1">
      <alignment horizontal="right" vertical="center"/>
    </xf>
    <xf numFmtId="164" fontId="15" fillId="0" borderId="0" xfId="0" applyNumberFormat="1" applyFont="1" applyAlignment="1">
      <alignment horizontal="left" vertical="center" wrapText="1"/>
    </xf>
    <xf numFmtId="164" fontId="23" fillId="0" borderId="10" xfId="0" applyNumberFormat="1" applyFont="1" applyBorder="1" applyAlignment="1">
      <alignment horizontal="left" vertical="center" wrapText="1"/>
    </xf>
    <xf numFmtId="2" fontId="23" fillId="0" borderId="10" xfId="0" applyNumberFormat="1" applyFont="1" applyBorder="1" applyAlignment="1">
      <alignment horizontal="center" vertical="center"/>
    </xf>
    <xf numFmtId="0" fontId="24" fillId="0" borderId="10" xfId="1" applyFont="1" applyBorder="1" applyAlignment="1">
      <alignment horizontal="center" vertical="center"/>
    </xf>
    <xf numFmtId="164" fontId="24" fillId="0" borderId="1" xfId="0" applyNumberFormat="1" applyFont="1" applyBorder="1" applyAlignment="1">
      <alignment horizontal="left" vertical="center" wrapText="1"/>
    </xf>
    <xf numFmtId="2"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164" fontId="23" fillId="0" borderId="7" xfId="0" applyNumberFormat="1" applyFont="1" applyBorder="1" applyAlignment="1">
      <alignment horizontal="left" vertical="center" wrapText="1"/>
    </xf>
    <xf numFmtId="0" fontId="24" fillId="0" borderId="7" xfId="1" applyFont="1" applyBorder="1" applyAlignment="1">
      <alignment horizontal="center" vertical="center"/>
    </xf>
    <xf numFmtId="164" fontId="23" fillId="0" borderId="11" xfId="0" applyNumberFormat="1" applyFont="1" applyBorder="1" applyAlignment="1">
      <alignment horizontal="left" vertical="center" wrapText="1"/>
    </xf>
    <xf numFmtId="2" fontId="23" fillId="0" borderId="11" xfId="0" applyNumberFormat="1" applyFont="1" applyBorder="1" applyAlignment="1">
      <alignment horizontal="center" vertical="center"/>
    </xf>
    <xf numFmtId="0" fontId="24" fillId="0" borderId="11" xfId="1" applyFont="1" applyBorder="1" applyAlignment="1">
      <alignment horizontal="center" vertical="center"/>
    </xf>
    <xf numFmtId="2" fontId="23" fillId="0" borderId="11" xfId="0" applyNumberFormat="1" applyFont="1" applyBorder="1" applyAlignment="1">
      <alignment horizontal="center" vertical="center" wrapText="1"/>
    </xf>
    <xf numFmtId="2" fontId="23" fillId="0" borderId="7" xfId="0" applyNumberFormat="1" applyFont="1" applyBorder="1" applyAlignment="1">
      <alignment horizontal="center" vertical="center" wrapText="1"/>
    </xf>
    <xf numFmtId="44" fontId="23" fillId="4" borderId="24" xfId="3" applyFont="1" applyFill="1" applyBorder="1" applyAlignment="1">
      <alignment horizontal="right" vertical="center"/>
    </xf>
    <xf numFmtId="2" fontId="27" fillId="4" borderId="21" xfId="0" applyNumberFormat="1" applyFont="1" applyFill="1" applyBorder="1" applyAlignment="1">
      <alignment horizontal="center" vertical="center"/>
    </xf>
    <xf numFmtId="0" fontId="27" fillId="4" borderId="5" xfId="0" applyFont="1" applyFill="1" applyBorder="1" applyAlignment="1">
      <alignment vertical="center" wrapText="1"/>
    </xf>
    <xf numFmtId="2" fontId="23" fillId="0" borderId="8" xfId="0" applyNumberFormat="1" applyFont="1" applyBorder="1" applyAlignment="1">
      <alignment horizontal="center" vertical="center"/>
    </xf>
    <xf numFmtId="0" fontId="23" fillId="4" borderId="5" xfId="0" applyFont="1" applyFill="1" applyBorder="1" applyAlignment="1">
      <alignment vertical="center" wrapText="1"/>
    </xf>
    <xf numFmtId="164" fontId="23" fillId="0" borderId="1" xfId="0" applyNumberFormat="1" applyFont="1" applyBorder="1" applyAlignment="1">
      <alignment horizontal="left" vertical="top" wrapText="1"/>
    </xf>
    <xf numFmtId="0" fontId="27" fillId="4" borderId="25" xfId="0" applyFont="1" applyFill="1" applyBorder="1" applyAlignment="1">
      <alignment vertical="center" wrapText="1"/>
    </xf>
    <xf numFmtId="0" fontId="21" fillId="4" borderId="5" xfId="0" applyFont="1" applyFill="1" applyBorder="1" applyAlignment="1">
      <alignment vertical="center" wrapText="1"/>
    </xf>
    <xf numFmtId="44" fontId="23" fillId="0" borderId="1" xfId="3" applyFont="1" applyBorder="1" applyAlignment="1">
      <alignment horizontal="center" vertical="center" wrapText="1"/>
    </xf>
    <xf numFmtId="44" fontId="23" fillId="0" borderId="13" xfId="3" applyFont="1" applyBorder="1" applyAlignment="1">
      <alignment horizontal="center" vertical="center" wrapText="1"/>
    </xf>
    <xf numFmtId="44" fontId="23" fillId="0" borderId="12" xfId="3" applyFont="1" applyBorder="1" applyAlignment="1">
      <alignment horizontal="center" vertical="center" wrapText="1"/>
    </xf>
    <xf numFmtId="44" fontId="23" fillId="0" borderId="13" xfId="3" applyFont="1" applyFill="1" applyBorder="1" applyAlignment="1">
      <alignment horizontal="center" vertical="center" wrapText="1"/>
    </xf>
    <xf numFmtId="44" fontId="23" fillId="0" borderId="19" xfId="3" applyFont="1" applyBorder="1" applyAlignment="1">
      <alignment horizontal="center" vertical="center" wrapText="1"/>
    </xf>
    <xf numFmtId="44" fontId="23" fillId="0" borderId="1" xfId="3" applyFont="1" applyFill="1" applyBorder="1" applyAlignment="1">
      <alignment horizontal="center" vertical="center" wrapText="1"/>
    </xf>
    <xf numFmtId="44" fontId="15" fillId="0" borderId="0" xfId="0" applyNumberFormat="1" applyFont="1"/>
    <xf numFmtId="44" fontId="14" fillId="0" borderId="0" xfId="0" applyNumberFormat="1" applyFont="1"/>
    <xf numFmtId="44" fontId="23" fillId="0" borderId="2" xfId="3" applyFont="1" applyBorder="1" applyAlignment="1">
      <alignment horizontal="center" vertical="center" wrapText="1"/>
    </xf>
    <xf numFmtId="44" fontId="23" fillId="0" borderId="18" xfId="3" applyFont="1" applyBorder="1" applyAlignment="1">
      <alignment horizontal="center" vertical="center" wrapText="1"/>
    </xf>
    <xf numFmtId="2" fontId="27" fillId="4" borderId="4" xfId="0" applyNumberFormat="1" applyFont="1" applyFill="1" applyBorder="1" applyAlignment="1">
      <alignment horizontal="center" vertical="center"/>
    </xf>
    <xf numFmtId="44" fontId="27" fillId="4" borderId="15" xfId="3" applyFont="1" applyFill="1" applyBorder="1" applyAlignment="1">
      <alignment horizontal="right" vertical="center"/>
    </xf>
    <xf numFmtId="2" fontId="23" fillId="7" borderId="2" xfId="0" applyNumberFormat="1" applyFont="1" applyFill="1" applyBorder="1" applyAlignment="1">
      <alignment horizontal="center" vertical="center"/>
    </xf>
    <xf numFmtId="2" fontId="23" fillId="7" borderId="1" xfId="0" applyNumberFormat="1" applyFont="1" applyFill="1" applyBorder="1" applyAlignment="1">
      <alignment horizontal="center" vertical="center"/>
    </xf>
    <xf numFmtId="2" fontId="27" fillId="7" borderId="21" xfId="0" applyNumberFormat="1" applyFont="1" applyFill="1" applyBorder="1" applyAlignment="1">
      <alignment horizontal="center" vertical="center"/>
    </xf>
    <xf numFmtId="0" fontId="27" fillId="7" borderId="25" xfId="0" applyFont="1" applyFill="1" applyBorder="1" applyAlignment="1">
      <alignment vertical="center" wrapText="1"/>
    </xf>
    <xf numFmtId="0" fontId="27" fillId="7" borderId="5" xfId="0" applyFont="1" applyFill="1" applyBorder="1" applyAlignment="1">
      <alignment vertical="center" wrapText="1"/>
    </xf>
    <xf numFmtId="44" fontId="27" fillId="7" borderId="15" xfId="3" applyFont="1" applyFill="1" applyBorder="1" applyAlignment="1">
      <alignment horizontal="right" vertical="center"/>
    </xf>
    <xf numFmtId="0" fontId="15" fillId="0" borderId="3" xfId="0" applyFont="1" applyBorder="1" applyAlignment="1" applyProtection="1">
      <alignment horizontal="center" vertical="center"/>
      <protection locked="0"/>
    </xf>
    <xf numFmtId="44" fontId="23" fillId="0" borderId="2" xfId="3" applyFont="1" applyBorder="1" applyAlignment="1" applyProtection="1">
      <alignment horizontal="center" vertical="center" wrapText="1"/>
      <protection locked="0"/>
    </xf>
    <xf numFmtId="44" fontId="23" fillId="0" borderId="18" xfId="3" applyFont="1" applyFill="1" applyBorder="1" applyAlignment="1" applyProtection="1">
      <alignment horizontal="center" vertical="center" wrapText="1"/>
      <protection locked="0"/>
    </xf>
    <xf numFmtId="44" fontId="23" fillId="0" borderId="18" xfId="3" applyFont="1" applyBorder="1" applyAlignment="1" applyProtection="1">
      <alignment horizontal="center" vertical="center"/>
      <protection locked="0"/>
    </xf>
    <xf numFmtId="44" fontId="23" fillId="0" borderId="1" xfId="3" applyFont="1" applyFill="1" applyBorder="1" applyAlignment="1" applyProtection="1">
      <alignment horizontal="center" vertical="center" wrapText="1"/>
      <protection locked="0"/>
    </xf>
    <xf numFmtId="0" fontId="27" fillId="7" borderId="5" xfId="0" applyFont="1" applyFill="1" applyBorder="1" applyAlignment="1" applyProtection="1">
      <alignment vertical="center" wrapText="1"/>
      <protection locked="0"/>
    </xf>
    <xf numFmtId="44" fontId="23" fillId="0" borderId="2" xfId="3" applyFont="1" applyBorder="1" applyAlignment="1" applyProtection="1">
      <alignment horizontal="center" vertical="center"/>
      <protection locked="0"/>
    </xf>
    <xf numFmtId="0" fontId="26" fillId="0" borderId="0" xfId="0" applyFont="1"/>
    <xf numFmtId="44" fontId="23" fillId="0" borderId="1" xfId="3" applyFont="1" applyBorder="1" applyAlignment="1" applyProtection="1">
      <alignment horizontal="center" vertical="center"/>
      <protection locked="0"/>
    </xf>
    <xf numFmtId="44" fontId="23" fillId="0" borderId="1" xfId="3" applyFont="1" applyFill="1" applyBorder="1" applyAlignment="1" applyProtection="1">
      <alignment horizontal="center" vertical="center" wrapText="1"/>
    </xf>
    <xf numFmtId="44" fontId="23" fillId="0" borderId="11" xfId="3" applyFont="1" applyBorder="1" applyAlignment="1" applyProtection="1">
      <alignment horizontal="center" vertical="center"/>
      <protection locked="0"/>
    </xf>
    <xf numFmtId="0" fontId="23" fillId="4" borderId="5" xfId="0" applyFont="1" applyFill="1" applyBorder="1" applyAlignment="1" applyProtection="1">
      <alignment vertical="center" wrapText="1"/>
      <protection locked="0"/>
    </xf>
    <xf numFmtId="0" fontId="23" fillId="0" borderId="1" xfId="0" applyFont="1" applyBorder="1" applyAlignment="1">
      <alignment horizontal="center" vertical="center"/>
    </xf>
    <xf numFmtId="44" fontId="23" fillId="0" borderId="1" xfId="3" applyFont="1" applyFill="1" applyBorder="1" applyAlignment="1" applyProtection="1">
      <alignment horizontal="center" vertical="center"/>
      <protection locked="0"/>
    </xf>
    <xf numFmtId="0" fontId="27" fillId="4" borderId="5" xfId="0" applyFont="1" applyFill="1" applyBorder="1" applyAlignment="1" applyProtection="1">
      <alignment vertical="center" wrapText="1"/>
      <protection locked="0"/>
    </xf>
    <xf numFmtId="44" fontId="23" fillId="0" borderId="1" xfId="3" applyFont="1" applyBorder="1" applyAlignment="1" applyProtection="1">
      <alignment horizontal="center" vertical="center" wrapText="1"/>
      <protection locked="0"/>
    </xf>
    <xf numFmtId="0" fontId="21" fillId="4" borderId="5" xfId="0" applyFont="1" applyFill="1" applyBorder="1" applyAlignment="1" applyProtection="1">
      <alignment vertical="center" wrapText="1"/>
      <protection locked="0"/>
    </xf>
    <xf numFmtId="0" fontId="17" fillId="0" borderId="0" xfId="49" applyFont="1" applyAlignment="1" applyProtection="1">
      <alignment horizontal="center" wrapText="1"/>
    </xf>
    <xf numFmtId="2" fontId="31" fillId="5" borderId="21" xfId="0" applyNumberFormat="1" applyFont="1" applyFill="1" applyBorder="1" applyAlignment="1">
      <alignment horizontal="center" vertical="center"/>
    </xf>
    <xf numFmtId="164" fontId="31" fillId="5" borderId="22" xfId="0" applyNumberFormat="1" applyFont="1" applyFill="1" applyBorder="1" applyAlignment="1">
      <alignment horizontal="center" vertical="center" wrapText="1"/>
    </xf>
    <xf numFmtId="0" fontId="31" fillId="5" borderId="22" xfId="0" applyFont="1" applyFill="1" applyBorder="1" applyAlignment="1">
      <alignment horizontal="center" vertical="center" wrapText="1"/>
    </xf>
    <xf numFmtId="0" fontId="31" fillId="5" borderId="14" xfId="0" applyFont="1" applyFill="1" applyBorder="1" applyAlignment="1">
      <alignment horizontal="center" vertical="center"/>
    </xf>
    <xf numFmtId="0" fontId="30" fillId="0" borderId="0" xfId="0" applyFont="1" applyAlignment="1">
      <alignment horizontal="right" vertical="center"/>
    </xf>
    <xf numFmtId="0" fontId="30" fillId="0" borderId="0" xfId="0" applyFont="1" applyAlignment="1">
      <alignment horizontal="center" vertical="center"/>
    </xf>
    <xf numFmtId="0" fontId="32" fillId="0" borderId="0" xfId="0" applyFont="1" applyAlignment="1">
      <alignment horizontal="left" vertical="center"/>
    </xf>
    <xf numFmtId="0" fontId="32" fillId="0" borderId="3" xfId="0" applyFont="1" applyBorder="1" applyAlignment="1" applyProtection="1">
      <alignment horizontal="left" vertical="center"/>
      <protection locked="0"/>
    </xf>
    <xf numFmtId="0" fontId="30" fillId="0" borderId="3" xfId="0" applyFont="1" applyBorder="1" applyAlignment="1" applyProtection="1">
      <alignment horizontal="center" vertical="center"/>
      <protection locked="0"/>
    </xf>
    <xf numFmtId="0" fontId="30" fillId="0" borderId="3" xfId="0" applyFont="1" applyBorder="1" applyAlignment="1" applyProtection="1">
      <alignment horizontal="right" vertical="center"/>
      <protection locked="0"/>
    </xf>
    <xf numFmtId="1" fontId="25" fillId="0" borderId="4" xfId="0" applyNumberFormat="1" applyFont="1" applyBorder="1" applyAlignment="1">
      <alignment horizontal="left" vertical="center"/>
    </xf>
    <xf numFmtId="1" fontId="25" fillId="0" borderId="5" xfId="0" applyNumberFormat="1" applyFont="1" applyBorder="1" applyAlignment="1">
      <alignment horizontal="left" vertical="center"/>
    </xf>
    <xf numFmtId="2" fontId="13" fillId="3" borderId="16" xfId="0" applyNumberFormat="1" applyFont="1" applyFill="1" applyBorder="1" applyAlignment="1">
      <alignment horizontal="right" vertical="center" indent="1"/>
    </xf>
    <xf numFmtId="2" fontId="13" fillId="3" borderId="9" xfId="0" applyNumberFormat="1" applyFont="1" applyFill="1" applyBorder="1" applyAlignment="1">
      <alignment horizontal="right" vertical="center" indent="1"/>
    </xf>
    <xf numFmtId="1" fontId="21" fillId="4" borderId="4" xfId="0" applyNumberFormat="1" applyFont="1" applyFill="1" applyBorder="1" applyAlignment="1">
      <alignment horizontal="right" vertical="center"/>
    </xf>
    <xf numFmtId="1" fontId="21" fillId="4" borderId="5" xfId="0" applyNumberFormat="1" applyFont="1" applyFill="1" applyBorder="1" applyAlignment="1">
      <alignment horizontal="right" vertical="center"/>
    </xf>
    <xf numFmtId="1" fontId="21" fillId="6" borderId="4" xfId="0" applyNumberFormat="1" applyFont="1" applyFill="1" applyBorder="1" applyAlignment="1">
      <alignment horizontal="left" vertical="center"/>
    </xf>
    <xf numFmtId="1" fontId="21" fillId="6" borderId="5" xfId="0" applyNumberFormat="1" applyFont="1" applyFill="1" applyBorder="1" applyAlignment="1">
      <alignment horizontal="left" vertical="center"/>
    </xf>
    <xf numFmtId="0" fontId="20" fillId="0" borderId="0" xfId="49" applyFont="1" applyFill="1" applyAlignment="1" applyProtection="1">
      <alignment horizontal="center" vertical="center" wrapText="1"/>
      <protection locked="0"/>
    </xf>
    <xf numFmtId="0" fontId="20" fillId="0" borderId="0" xfId="49" applyFont="1" applyFill="1" applyAlignment="1" applyProtection="1">
      <alignment horizontal="center" vertical="center"/>
      <protection locked="0"/>
    </xf>
    <xf numFmtId="0" fontId="33" fillId="5" borderId="0" xfId="49" applyFont="1" applyFill="1" applyAlignment="1">
      <alignment horizontal="center" vertical="center"/>
    </xf>
    <xf numFmtId="1" fontId="25" fillId="6" borderId="4" xfId="0" applyNumberFormat="1" applyFont="1" applyFill="1" applyBorder="1" applyAlignment="1">
      <alignment horizontal="right" vertical="center"/>
    </xf>
    <xf numFmtId="1" fontId="25" fillId="6" borderId="5" xfId="0" applyNumberFormat="1" applyFont="1" applyFill="1" applyBorder="1" applyAlignment="1">
      <alignment horizontal="right" vertical="center"/>
    </xf>
  </cellXfs>
  <cellStyles count="61">
    <cellStyle name="Activity" xfId="49" xr:uid="{2003728F-1873-4E04-97D4-F5E1B46EFFC4}"/>
    <cellStyle name="Millares [0] 3" xfId="15" xr:uid="{C344754A-1F22-46E3-A13C-776AA32E7794}"/>
    <cellStyle name="Millares [0] 5" xfId="7" xr:uid="{6905FF06-5931-44F2-817F-A3FAEACEEBC9}"/>
    <cellStyle name="Millares 10" xfId="40" xr:uid="{3D3B8E61-704E-41E2-8522-19F975C5B969}"/>
    <cellStyle name="Millares 10 2" xfId="14" xr:uid="{7AD39131-92D0-4CE1-9E9A-79641C77E5EC}"/>
    <cellStyle name="Millares 2" xfId="11" xr:uid="{C7321A0F-E056-4A49-8D7A-8E39EE39E19B}"/>
    <cellStyle name="Millares 2 2" xfId="12" xr:uid="{059376D0-E610-4305-BD63-EC7861EC68C1}"/>
    <cellStyle name="Millares 2 2 2 2" xfId="18" xr:uid="{776D533C-420E-4880-9A36-C46DABE7AE8A}"/>
    <cellStyle name="Millares 2 4" xfId="10" xr:uid="{11DA2AD7-B39E-42D0-A341-929950728C1A}"/>
    <cellStyle name="Millares 2 4 2" xfId="28" xr:uid="{6BD84DB8-537A-400D-8A71-2AA1FEED2133}"/>
    <cellStyle name="Millares 3" xfId="5" xr:uid="{2F6F02FE-4AD5-4F71-A34F-6B02804F8FD9}"/>
    <cellStyle name="Millares 3 2" xfId="25" xr:uid="{E11109DD-1E7D-49EB-8586-51682FE6392F}"/>
    <cellStyle name="Millares 4" xfId="34" xr:uid="{854B5918-9A11-41EA-B8E9-81E9515FA8CF}"/>
    <cellStyle name="Millares 4 2" xfId="26" xr:uid="{8D8B3ABF-C159-44A7-ACD4-788D894C6BDE}"/>
    <cellStyle name="Millares 5" xfId="31" xr:uid="{0730165C-EF6F-42BE-87D9-0F01291BA1B7}"/>
    <cellStyle name="Millares 6" xfId="36" xr:uid="{265F434D-BE3E-4C77-9136-29BFB399B0A1}"/>
    <cellStyle name="Millares 7" xfId="38" xr:uid="{0C58CEC4-C2D2-4859-80FA-B2864DFE8079}"/>
    <cellStyle name="Millares 8" xfId="39" xr:uid="{DBE36D51-DB03-41FA-A070-194D332B25B0}"/>
    <cellStyle name="Millares 9" xfId="8" xr:uid="{EF9DF4FA-C9D9-4798-A703-B92F7D8810C1}"/>
    <cellStyle name="Moneda" xfId="3" builtinId="4"/>
    <cellStyle name="Moneda 2" xfId="43" xr:uid="{1C99E7A9-060B-4C7D-8B4F-CC04B7503AED}"/>
    <cellStyle name="Moneda 2 2" xfId="58" xr:uid="{884DA217-67B7-41EF-95AD-94C941B2E864}"/>
    <cellStyle name="Moneda 3" xfId="27" xr:uid="{4B5D8048-FDCC-47BE-A9D3-8495F4BAA81F}"/>
    <cellStyle name="Moneda 3 2" xfId="56" xr:uid="{2F833344-820F-4C87-9A43-F31F31D1B26E}"/>
    <cellStyle name="Moneda 4" xfId="30" xr:uid="{F32850B7-4D32-4B2B-ACFF-70541754607D}"/>
    <cellStyle name="Moneda 4 6" xfId="44" xr:uid="{7BD183D7-FA1B-4C73-82DC-E31C377AFF56}"/>
    <cellStyle name="Normal" xfId="0" builtinId="0"/>
    <cellStyle name="Normal 10" xfId="22" xr:uid="{C0427314-2670-4EA8-A689-C9AD04BC60E4}"/>
    <cellStyle name="Normal 13" xfId="16" xr:uid="{2899B22C-4F07-47FD-9006-0C68D1265014}"/>
    <cellStyle name="Normal 13 2" xfId="52" xr:uid="{CFC27B29-65E9-47FE-BD8C-4EB2F88AA56D}"/>
    <cellStyle name="Normal 15" xfId="17" xr:uid="{557CADFD-556B-4FEF-AF95-8DE1953D77EB}"/>
    <cellStyle name="Normal 2" xfId="1" xr:uid="{00000000-0005-0000-0000-000001000000}"/>
    <cellStyle name="Normal 2 2" xfId="6" xr:uid="{BE8EB162-6542-4426-B31E-42C39BBDEB71}"/>
    <cellStyle name="Normal 2 2 2 2" xfId="13" xr:uid="{0AB85CF7-4F51-491E-A165-44FC3B7A9B91}"/>
    <cellStyle name="Normal 2 3" xfId="35" xr:uid="{A8998796-F058-4C6E-AAF6-133481C388BA}"/>
    <cellStyle name="Normal 2_Presupuesto Obras Civiles." xfId="47" xr:uid="{19ADA480-4430-4EB7-951F-6DACCF915694}"/>
    <cellStyle name="Normal 20" xfId="41" xr:uid="{B1CFA063-DFF8-4D65-9523-FF7B3F6918F5}"/>
    <cellStyle name="Normal 3" xfId="19" xr:uid="{8F2FF930-E07F-4D8C-A2A4-323FFA1E21DE}"/>
    <cellStyle name="Normal 3 2" xfId="45" xr:uid="{4801AAA1-C663-4B39-939F-0A7CD6F820BB}"/>
    <cellStyle name="Normal 3 2 2" xfId="59" xr:uid="{C04B6FBE-1852-4590-8B8D-9AB61FCD0B08}"/>
    <cellStyle name="Normal 3 3" xfId="53" xr:uid="{88464FE3-6715-4923-8E2F-4A6AA35875EA}"/>
    <cellStyle name="Normal 4" xfId="24" xr:uid="{48CB702F-17EA-4179-B4DB-35552698A903}"/>
    <cellStyle name="Normal 4 2" xfId="21" xr:uid="{60446F9D-60B8-4C6D-85C5-60427FBD4A15}"/>
    <cellStyle name="Normal 4 2 2" xfId="55" xr:uid="{76CA6427-109D-4CB0-93C3-51A7F2B5D8BC}"/>
    <cellStyle name="Normal 5" xfId="33" xr:uid="{535856BD-BB80-4711-9889-0825EC1013CF}"/>
    <cellStyle name="Normal 6" xfId="29" xr:uid="{6F87482A-6037-4A30-95B8-72A23DCEA9AA}"/>
    <cellStyle name="Normal 7" xfId="4" xr:uid="{D5D5D5B2-D053-4879-B236-5A41FCC3B6D6}"/>
    <cellStyle name="Normal 7 2" xfId="51" xr:uid="{FB3E1870-E1D9-4313-83DC-BDB689128534}"/>
    <cellStyle name="Normal 7 2 3" xfId="32" xr:uid="{DA0007DF-017E-4479-B94F-BC3178C85F2C}"/>
    <cellStyle name="Normal 7 2 3 2" xfId="57" xr:uid="{76695E0E-CA1A-49DC-81D3-8914C69B6376}"/>
    <cellStyle name="Normal 8" xfId="9" xr:uid="{45AE397D-0179-4DD4-92D0-53DCC1AD6FE5}"/>
    <cellStyle name="Normal 8 2" xfId="23" xr:uid="{3DA92900-AABD-41F1-9A9B-21029D69B52D}"/>
    <cellStyle name="Normal 9" xfId="42" xr:uid="{749ED02F-A807-463A-9D89-AD34F6E4CC6D}"/>
    <cellStyle name="Percent Complete" xfId="50" xr:uid="{24C8D879-4DC0-4B5A-8471-48829B35AB4B}"/>
    <cellStyle name="Porcentaje" xfId="48" builtinId="5"/>
    <cellStyle name="Porcentaje 2" xfId="20" xr:uid="{394A898D-24D9-4C8F-9158-B3F64C066028}"/>
    <cellStyle name="Porcentaje 2 2" xfId="46" xr:uid="{9B9C845E-FB8A-4E3E-BB0A-0D2DB733D4B6}"/>
    <cellStyle name="Porcentaje 2 2 2" xfId="60" xr:uid="{E32DBB6A-087F-4952-984C-E3E84C622CD4}"/>
    <cellStyle name="Porcentaje 2 3" xfId="54" xr:uid="{ED4CC4FA-FB0F-44D8-823F-2C56F91C4278}"/>
    <cellStyle name="Porcentaje 3" xfId="37" xr:uid="{7FA78D42-1193-4B35-9177-57645C438325}"/>
    <cellStyle name="TIMES NEW ROMAN"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3163471</xdr:colOff>
      <xdr:row>0</xdr:row>
      <xdr:rowOff>106353</xdr:rowOff>
    </xdr:from>
    <xdr:to>
      <xdr:col>4</xdr:col>
      <xdr:colOff>136148</xdr:colOff>
      <xdr:row>2</xdr:row>
      <xdr:rowOff>9459</xdr:rowOff>
    </xdr:to>
    <xdr:pic>
      <xdr:nvPicPr>
        <xdr:cNvPr id="2" name="Imagen 1">
          <a:extLst>
            <a:ext uri="{FF2B5EF4-FFF2-40B4-BE49-F238E27FC236}">
              <a16:creationId xmlns:a16="http://schemas.microsoft.com/office/drawing/2014/main" id="{953F0E8E-7BC9-4D5D-B407-6289DC50F4F0}"/>
            </a:ext>
          </a:extLst>
        </xdr:cNvPr>
        <xdr:cNvPicPr>
          <a:picLocks noChangeAspect="1"/>
        </xdr:cNvPicPr>
      </xdr:nvPicPr>
      <xdr:blipFill>
        <a:blip xmlns:r="http://schemas.openxmlformats.org/officeDocument/2006/relationships" r:embed="rId1"/>
        <a:stretch>
          <a:fillRect/>
        </a:stretch>
      </xdr:blipFill>
      <xdr:spPr>
        <a:xfrm>
          <a:off x="3601621" y="106353"/>
          <a:ext cx="6050002" cy="436506"/>
        </a:xfrm>
        <a:prstGeom prst="rect">
          <a:avLst/>
        </a:prstGeom>
      </xdr:spPr>
    </xdr:pic>
    <xdr:clientData/>
  </xdr:twoCellAnchor>
  <xdr:twoCellAnchor editAs="oneCell">
    <xdr:from>
      <xdr:col>6</xdr:col>
      <xdr:colOff>0</xdr:colOff>
      <xdr:row>159</xdr:row>
      <xdr:rowOff>133350</xdr:rowOff>
    </xdr:from>
    <xdr:to>
      <xdr:col>6</xdr:col>
      <xdr:colOff>304800</xdr:colOff>
      <xdr:row>160</xdr:row>
      <xdr:rowOff>171450</xdr:rowOff>
    </xdr:to>
    <xdr:sp macro="" textlink="">
      <xdr:nvSpPr>
        <xdr:cNvPr id="3" name="AutoShape 3" descr="TJENA revistero">
          <a:extLst>
            <a:ext uri="{FF2B5EF4-FFF2-40B4-BE49-F238E27FC236}">
              <a16:creationId xmlns:a16="http://schemas.microsoft.com/office/drawing/2014/main" id="{98B3414B-6A5A-4852-8002-B3CEB0B6A28A}"/>
            </a:ext>
          </a:extLst>
        </xdr:cNvPr>
        <xdr:cNvSpPr>
          <a:spLocks noChangeAspect="1" noChangeArrowheads="1"/>
        </xdr:cNvSpPr>
      </xdr:nvSpPr>
      <xdr:spPr bwMode="auto">
        <a:xfrm>
          <a:off x="9801225" y="11410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157</xdr:row>
      <xdr:rowOff>0</xdr:rowOff>
    </xdr:from>
    <xdr:to>
      <xdr:col>5</xdr:col>
      <xdr:colOff>304800</xdr:colOff>
      <xdr:row>157</xdr:row>
      <xdr:rowOff>308721</xdr:rowOff>
    </xdr:to>
    <xdr:sp macro="" textlink="">
      <xdr:nvSpPr>
        <xdr:cNvPr id="4" name="AutoShape 4" descr="TJENA revistero">
          <a:extLst>
            <a:ext uri="{FF2B5EF4-FFF2-40B4-BE49-F238E27FC236}">
              <a16:creationId xmlns:a16="http://schemas.microsoft.com/office/drawing/2014/main" id="{1B078BBB-3AB5-4045-B0FE-3F2D5D673CD8}"/>
            </a:ext>
          </a:extLst>
        </xdr:cNvPr>
        <xdr:cNvSpPr>
          <a:spLocks noChangeAspect="1" noChangeArrowheads="1"/>
        </xdr:cNvSpPr>
      </xdr:nvSpPr>
      <xdr:spPr bwMode="auto">
        <a:xfrm>
          <a:off x="8772525" y="82962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839C6-BB30-4E79-8880-20F60F598CB9}">
  <sheetPr>
    <pageSetUpPr fitToPage="1"/>
  </sheetPr>
  <dimension ref="A3:BP392"/>
  <sheetViews>
    <sheetView tabSelected="1" view="pageBreakPreview" zoomScale="85" zoomScaleNormal="40" zoomScaleSheetLayoutView="85" workbookViewId="0">
      <selection activeCell="C7" sqref="C7"/>
    </sheetView>
  </sheetViews>
  <sheetFormatPr baseColWidth="10" defaultColWidth="8.796875" defaultRowHeight="21" x14ac:dyDescent="0.35"/>
  <cols>
    <col min="1" max="1" width="4.59765625" style="1" customWidth="1"/>
    <col min="2" max="2" width="34" style="5" customWidth="1"/>
    <col min="3" max="3" width="51.8984375" style="5" customWidth="1"/>
    <col min="4" max="4" width="9.3984375" style="7" bestFit="1" customWidth="1"/>
    <col min="5" max="5" width="7.5" style="5" bestFit="1" customWidth="1"/>
    <col min="6" max="6" width="14" style="1" customWidth="1"/>
    <col min="7" max="7" width="16.5" style="13" customWidth="1"/>
    <col min="8" max="8" width="19.3984375" style="5" customWidth="1"/>
    <col min="9" max="9" width="29.09765625" style="5" customWidth="1"/>
    <col min="10" max="10" width="13.3984375" style="5" bestFit="1" customWidth="1"/>
    <col min="11" max="16384" width="8.796875" style="5"/>
  </cols>
  <sheetData>
    <row r="3" spans="1:68" x14ac:dyDescent="0.35">
      <c r="A3" s="15"/>
      <c r="B3" s="1"/>
      <c r="C3" s="1"/>
      <c r="D3" s="2"/>
      <c r="E3" s="3"/>
      <c r="F3" s="2"/>
      <c r="G3" s="4"/>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row>
    <row r="4" spans="1:68" ht="46.5" customHeight="1" x14ac:dyDescent="0.35">
      <c r="A4" s="126" t="s">
        <v>109</v>
      </c>
      <c r="B4" s="127"/>
      <c r="C4" s="127"/>
      <c r="D4" s="127"/>
      <c r="E4" s="127"/>
      <c r="F4" s="127"/>
      <c r="G4" s="127"/>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row>
    <row r="5" spans="1:68" ht="30" customHeight="1" x14ac:dyDescent="0.35">
      <c r="A5" s="128" t="s">
        <v>114</v>
      </c>
      <c r="B5" s="128"/>
      <c r="C5" s="128"/>
      <c r="D5" s="128"/>
      <c r="E5" s="128"/>
      <c r="F5" s="128"/>
      <c r="G5" s="128"/>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row>
    <row r="6" spans="1:68" ht="30" customHeight="1" x14ac:dyDescent="0.35">
      <c r="A6" s="107"/>
      <c r="C6" s="112" t="s">
        <v>442</v>
      </c>
      <c r="D6" s="115"/>
      <c r="E6" s="116"/>
      <c r="F6" s="117"/>
      <c r="G6" s="90"/>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1:68" ht="30" customHeight="1" x14ac:dyDescent="0.35">
      <c r="A7" s="107"/>
      <c r="C7" s="112" t="s">
        <v>443</v>
      </c>
      <c r="D7" s="114" t="s">
        <v>444</v>
      </c>
      <c r="E7" s="113"/>
      <c r="F7" s="11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row>
    <row r="8" spans="1:68" ht="30" customHeight="1" thickBot="1" x14ac:dyDescent="0.4">
      <c r="A8" s="128" t="s">
        <v>445</v>
      </c>
      <c r="B8" s="128"/>
      <c r="C8" s="128"/>
      <c r="D8" s="128"/>
      <c r="E8" s="128"/>
      <c r="F8" s="128"/>
      <c r="G8" s="128"/>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row>
    <row r="9" spans="1:68" s="97" customFormat="1" ht="35.25" thickBot="1" x14ac:dyDescent="0.35">
      <c r="A9" s="108" t="s">
        <v>5</v>
      </c>
      <c r="B9" s="109" t="s">
        <v>6</v>
      </c>
      <c r="C9" s="109" t="s">
        <v>7</v>
      </c>
      <c r="D9" s="110" t="s">
        <v>8</v>
      </c>
      <c r="E9" s="110" t="s">
        <v>9</v>
      </c>
      <c r="F9" s="110" t="s">
        <v>110</v>
      </c>
      <c r="G9" s="111" t="s">
        <v>111</v>
      </c>
    </row>
    <row r="10" spans="1:68" s="21" customFormat="1" ht="20.25" customHeight="1" thickBot="1" x14ac:dyDescent="0.3">
      <c r="A10" s="82">
        <v>1</v>
      </c>
      <c r="B10" s="66" t="s">
        <v>142</v>
      </c>
      <c r="C10" s="66"/>
      <c r="D10" s="66"/>
      <c r="E10" s="66"/>
      <c r="F10" s="66"/>
      <c r="G10" s="83">
        <f>SUBTOTAL(9,G11:G18)</f>
        <v>0</v>
      </c>
    </row>
    <row r="11" spans="1:68" s="18" customFormat="1" ht="32.1" customHeight="1" x14ac:dyDescent="0.25">
      <c r="A11" s="19">
        <f>A10+0.01</f>
        <v>1.01</v>
      </c>
      <c r="B11" s="51" t="s">
        <v>163</v>
      </c>
      <c r="C11" s="51" t="s">
        <v>143</v>
      </c>
      <c r="D11" s="52">
        <v>1</v>
      </c>
      <c r="E11" s="53" t="s">
        <v>371</v>
      </c>
      <c r="F11" s="105"/>
      <c r="G11" s="72">
        <f>D11*F11</f>
        <v>0</v>
      </c>
    </row>
    <row r="12" spans="1:68" s="18" customFormat="1" ht="32.1" customHeight="1" x14ac:dyDescent="0.25">
      <c r="A12" s="19">
        <f t="shared" ref="A12:A17" si="0">A11+0.01</f>
        <v>1.02</v>
      </c>
      <c r="B12" s="26" t="s">
        <v>160</v>
      </c>
      <c r="C12" s="26" t="s">
        <v>144</v>
      </c>
      <c r="D12" s="19">
        <v>1</v>
      </c>
      <c r="E12" s="27" t="s">
        <v>371</v>
      </c>
      <c r="F12" s="105"/>
      <c r="G12" s="72">
        <f>D12*F12</f>
        <v>0</v>
      </c>
    </row>
    <row r="13" spans="1:68" s="18" customFormat="1" ht="20.25" customHeight="1" x14ac:dyDescent="0.25">
      <c r="A13" s="85">
        <f t="shared" si="0"/>
        <v>1.03</v>
      </c>
      <c r="B13" s="26" t="s">
        <v>98</v>
      </c>
      <c r="C13" s="26" t="s">
        <v>436</v>
      </c>
      <c r="D13" s="19">
        <v>8</v>
      </c>
      <c r="E13" s="27" t="s">
        <v>112</v>
      </c>
      <c r="F13" s="94"/>
      <c r="G13" s="77">
        <f>D13*F13</f>
        <v>0</v>
      </c>
    </row>
    <row r="14" spans="1:68" s="18" customFormat="1" ht="20.25" customHeight="1" x14ac:dyDescent="0.25">
      <c r="A14" s="19">
        <f t="shared" si="0"/>
        <v>1.04</v>
      </c>
      <c r="B14" s="26" t="s">
        <v>161</v>
      </c>
      <c r="C14" s="26" t="s">
        <v>145</v>
      </c>
      <c r="D14" s="19">
        <v>5</v>
      </c>
      <c r="E14" s="27" t="s">
        <v>330</v>
      </c>
      <c r="F14" s="105"/>
      <c r="G14" s="72">
        <f>D14*F14</f>
        <v>0</v>
      </c>
    </row>
    <row r="15" spans="1:68" s="18" customFormat="1" ht="32.1" customHeight="1" x14ac:dyDescent="0.25">
      <c r="A15" s="19">
        <f t="shared" si="0"/>
        <v>1.05</v>
      </c>
      <c r="B15" s="26" t="s">
        <v>260</v>
      </c>
      <c r="C15" s="26" t="s">
        <v>264</v>
      </c>
      <c r="D15" s="19">
        <v>60</v>
      </c>
      <c r="E15" s="27" t="s">
        <v>369</v>
      </c>
      <c r="F15" s="105"/>
      <c r="G15" s="72">
        <f>+F15*D15</f>
        <v>0</v>
      </c>
    </row>
    <row r="16" spans="1:68" s="18" customFormat="1" ht="60" customHeight="1" x14ac:dyDescent="0.25">
      <c r="A16" s="85">
        <f t="shared" si="0"/>
        <v>1.06</v>
      </c>
      <c r="B16" s="26" t="s">
        <v>408</v>
      </c>
      <c r="C16" s="26" t="s">
        <v>435</v>
      </c>
      <c r="D16" s="19">
        <v>1</v>
      </c>
      <c r="E16" s="102" t="s">
        <v>371</v>
      </c>
      <c r="F16" s="94"/>
      <c r="G16" s="77">
        <f>+F16*D16</f>
        <v>0</v>
      </c>
    </row>
    <row r="17" spans="1:7" s="18" customFormat="1" ht="60" customHeight="1" x14ac:dyDescent="0.25">
      <c r="A17" s="85">
        <f t="shared" si="0"/>
        <v>1.07</v>
      </c>
      <c r="B17" s="26" t="s">
        <v>261</v>
      </c>
      <c r="C17" s="26" t="s">
        <v>409</v>
      </c>
      <c r="D17" s="19">
        <v>1</v>
      </c>
      <c r="E17" s="102" t="s">
        <v>371</v>
      </c>
      <c r="F17" s="94"/>
      <c r="G17" s="77">
        <f>+F17*D17</f>
        <v>0</v>
      </c>
    </row>
    <row r="18" spans="1:7" s="18" customFormat="1" ht="20.100000000000001" customHeight="1" thickBot="1" x14ac:dyDescent="0.3">
      <c r="A18" s="19">
        <f>A17+0.01</f>
        <v>1.08</v>
      </c>
      <c r="B18" s="26" t="s">
        <v>162</v>
      </c>
      <c r="C18" s="26" t="s">
        <v>159</v>
      </c>
      <c r="D18" s="19">
        <v>1</v>
      </c>
      <c r="E18" s="27" t="s">
        <v>371</v>
      </c>
      <c r="F18" s="105"/>
      <c r="G18" s="72">
        <f>+F18*D18</f>
        <v>0</v>
      </c>
    </row>
    <row r="19" spans="1:7" s="18" customFormat="1" ht="20.25" customHeight="1" thickBot="1" x14ac:dyDescent="0.3">
      <c r="A19" s="82">
        <v>2</v>
      </c>
      <c r="B19" s="66" t="s">
        <v>19</v>
      </c>
      <c r="C19" s="66"/>
      <c r="D19" s="66"/>
      <c r="E19" s="66"/>
      <c r="F19" s="104"/>
      <c r="G19" s="83">
        <f>SUBTOTAL(9,G20:G29)</f>
        <v>0</v>
      </c>
    </row>
    <row r="20" spans="1:7" s="18" customFormat="1" ht="48" customHeight="1" x14ac:dyDescent="0.25">
      <c r="A20" s="19">
        <f>A19+0.01</f>
        <v>2.0099999999999998</v>
      </c>
      <c r="B20" s="26" t="s">
        <v>152</v>
      </c>
      <c r="C20" s="26" t="s">
        <v>153</v>
      </c>
      <c r="D20" s="19">
        <v>32.5386715</v>
      </c>
      <c r="E20" s="27" t="s">
        <v>330</v>
      </c>
      <c r="F20" s="105"/>
      <c r="G20" s="72">
        <f t="shared" ref="G20:G28" si="1">+F20*D20</f>
        <v>0</v>
      </c>
    </row>
    <row r="21" spans="1:7" s="18" customFormat="1" ht="80.099999999999994" customHeight="1" x14ac:dyDescent="0.25">
      <c r="A21" s="19">
        <f t="shared" ref="A21:A29" si="2">A20+0.01</f>
        <v>2.0199999999999996</v>
      </c>
      <c r="B21" s="26" t="s">
        <v>57</v>
      </c>
      <c r="C21" s="26" t="s">
        <v>75</v>
      </c>
      <c r="D21" s="19">
        <v>112.82173349999999</v>
      </c>
      <c r="E21" s="27" t="s">
        <v>330</v>
      </c>
      <c r="F21" s="105"/>
      <c r="G21" s="72">
        <f t="shared" si="1"/>
        <v>0</v>
      </c>
    </row>
    <row r="22" spans="1:7" s="18" customFormat="1" ht="39.950000000000003" customHeight="1" x14ac:dyDescent="0.25">
      <c r="A22" s="19">
        <f t="shared" si="2"/>
        <v>2.0299999999999994</v>
      </c>
      <c r="B22" s="26" t="s">
        <v>78</v>
      </c>
      <c r="C22" s="26" t="s">
        <v>370</v>
      </c>
      <c r="D22" s="19">
        <v>5.0240000000000009</v>
      </c>
      <c r="E22" s="27" t="s">
        <v>177</v>
      </c>
      <c r="F22" s="105"/>
      <c r="G22" s="72">
        <f t="shared" si="1"/>
        <v>0</v>
      </c>
    </row>
    <row r="23" spans="1:7" s="18" customFormat="1" ht="30" customHeight="1" x14ac:dyDescent="0.25">
      <c r="A23" s="19">
        <f t="shared" si="2"/>
        <v>2.0399999999999991</v>
      </c>
      <c r="B23" s="26" t="s">
        <v>76</v>
      </c>
      <c r="C23" s="26" t="s">
        <v>58</v>
      </c>
      <c r="D23" s="19">
        <v>323.56</v>
      </c>
      <c r="E23" s="27" t="s">
        <v>177</v>
      </c>
      <c r="F23" s="105"/>
      <c r="G23" s="72">
        <f t="shared" si="1"/>
        <v>0</v>
      </c>
    </row>
    <row r="24" spans="1:7" s="18" customFormat="1" ht="30" customHeight="1" x14ac:dyDescent="0.25">
      <c r="A24" s="85">
        <f t="shared" si="2"/>
        <v>2.0499999999999989</v>
      </c>
      <c r="B24" s="26" t="s">
        <v>404</v>
      </c>
      <c r="C24" s="26" t="s">
        <v>406</v>
      </c>
      <c r="D24" s="19">
        <v>30</v>
      </c>
      <c r="E24" s="27" t="s">
        <v>405</v>
      </c>
      <c r="F24" s="94"/>
      <c r="G24" s="77">
        <f t="shared" si="1"/>
        <v>0</v>
      </c>
    </row>
    <row r="25" spans="1:7" s="18" customFormat="1" ht="36.950000000000003" customHeight="1" x14ac:dyDescent="0.25">
      <c r="A25" s="85">
        <f t="shared" si="2"/>
        <v>2.0599999999999987</v>
      </c>
      <c r="B25" s="26" t="s">
        <v>31</v>
      </c>
      <c r="C25" s="26" t="s">
        <v>59</v>
      </c>
      <c r="D25" s="19">
        <v>340.38464799999997</v>
      </c>
      <c r="E25" s="27" t="s">
        <v>149</v>
      </c>
      <c r="F25" s="94"/>
      <c r="G25" s="77">
        <f t="shared" si="1"/>
        <v>0</v>
      </c>
    </row>
    <row r="26" spans="1:7" s="18" customFormat="1" ht="32.1" customHeight="1" x14ac:dyDescent="0.25">
      <c r="A26" s="19">
        <f t="shared" si="2"/>
        <v>2.0699999999999985</v>
      </c>
      <c r="B26" s="54" t="s">
        <v>77</v>
      </c>
      <c r="C26" s="54" t="s">
        <v>77</v>
      </c>
      <c r="D26" s="55">
        <v>491.78</v>
      </c>
      <c r="E26" s="56" t="s">
        <v>177</v>
      </c>
      <c r="F26" s="105"/>
      <c r="G26" s="72">
        <f t="shared" si="1"/>
        <v>0</v>
      </c>
    </row>
    <row r="27" spans="1:7" s="18" customFormat="1" ht="20.100000000000001" customHeight="1" x14ac:dyDescent="0.25">
      <c r="A27" s="19">
        <f t="shared" si="2"/>
        <v>2.0799999999999983</v>
      </c>
      <c r="B27" s="54" t="s">
        <v>151</v>
      </c>
      <c r="C27" s="54" t="s">
        <v>146</v>
      </c>
      <c r="D27" s="55">
        <v>230.88</v>
      </c>
      <c r="E27" s="56" t="s">
        <v>177</v>
      </c>
      <c r="F27" s="105"/>
      <c r="G27" s="72">
        <f t="shared" si="1"/>
        <v>0</v>
      </c>
    </row>
    <row r="28" spans="1:7" s="18" customFormat="1" ht="32.1" customHeight="1" x14ac:dyDescent="0.25">
      <c r="A28" s="19">
        <f t="shared" si="2"/>
        <v>2.0899999999999981</v>
      </c>
      <c r="B28" s="26" t="s">
        <v>91</v>
      </c>
      <c r="C28" s="26" t="s">
        <v>147</v>
      </c>
      <c r="D28" s="19">
        <v>1</v>
      </c>
      <c r="E28" s="27" t="s">
        <v>371</v>
      </c>
      <c r="F28" s="105"/>
      <c r="G28" s="72">
        <f t="shared" si="1"/>
        <v>0</v>
      </c>
    </row>
    <row r="29" spans="1:7" s="18" customFormat="1" ht="20.25" customHeight="1" thickBot="1" x14ac:dyDescent="0.3">
      <c r="A29" s="19">
        <f t="shared" si="2"/>
        <v>2.0999999999999979</v>
      </c>
      <c r="B29" s="28" t="s">
        <v>20</v>
      </c>
      <c r="C29" s="28" t="s">
        <v>21</v>
      </c>
      <c r="D29" s="23">
        <v>363.83488799999998</v>
      </c>
      <c r="E29" s="30" t="s">
        <v>149</v>
      </c>
      <c r="F29" s="105"/>
      <c r="G29" s="72">
        <f>+F29*D29</f>
        <v>0</v>
      </c>
    </row>
    <row r="30" spans="1:7" s="18" customFormat="1" ht="20.25" customHeight="1" thickBot="1" x14ac:dyDescent="0.3">
      <c r="A30" s="65">
        <v>3</v>
      </c>
      <c r="B30" s="70" t="s">
        <v>12</v>
      </c>
      <c r="C30" s="68"/>
      <c r="D30" s="68"/>
      <c r="E30" s="68"/>
      <c r="F30" s="101"/>
      <c r="G30" s="83">
        <f>SUBTOTAL(9,G31:G36)</f>
        <v>0</v>
      </c>
    </row>
    <row r="31" spans="1:7" s="18" customFormat="1" ht="32.1" customHeight="1" x14ac:dyDescent="0.25">
      <c r="A31" s="22">
        <f t="shared" ref="A31:A36" si="3">A30+0.01</f>
        <v>3.01</v>
      </c>
      <c r="B31" s="31" t="s">
        <v>22</v>
      </c>
      <c r="C31" s="31" t="s">
        <v>60</v>
      </c>
      <c r="D31" s="22">
        <v>110.72</v>
      </c>
      <c r="E31" s="32" t="s">
        <v>148</v>
      </c>
      <c r="F31" s="105"/>
      <c r="G31" s="72">
        <f>+F31*D31</f>
        <v>0</v>
      </c>
    </row>
    <row r="32" spans="1:7" s="18" customFormat="1" ht="32.1" customHeight="1" x14ac:dyDescent="0.25">
      <c r="A32" s="19">
        <f t="shared" si="3"/>
        <v>3.0199999999999996</v>
      </c>
      <c r="B32" s="26" t="s">
        <v>79</v>
      </c>
      <c r="C32" s="26" t="s">
        <v>90</v>
      </c>
      <c r="D32" s="19">
        <v>1.62</v>
      </c>
      <c r="E32" s="27" t="s">
        <v>330</v>
      </c>
      <c r="F32" s="105"/>
      <c r="G32" s="72">
        <f>+F32*D32</f>
        <v>0</v>
      </c>
    </row>
    <row r="33" spans="1:7" s="18" customFormat="1" ht="48" customHeight="1" x14ac:dyDescent="0.25">
      <c r="A33" s="19">
        <f t="shared" si="3"/>
        <v>3.0299999999999994</v>
      </c>
      <c r="B33" s="26" t="s">
        <v>30</v>
      </c>
      <c r="C33" s="26" t="s">
        <v>61</v>
      </c>
      <c r="D33" s="19">
        <v>155.00799999999998</v>
      </c>
      <c r="E33" s="27" t="s">
        <v>149</v>
      </c>
      <c r="F33" s="105"/>
      <c r="G33" s="72">
        <f>+F33*D33</f>
        <v>0</v>
      </c>
    </row>
    <row r="34" spans="1:7" s="18" customFormat="1" ht="32.1" customHeight="1" x14ac:dyDescent="0.25">
      <c r="A34" s="19">
        <f t="shared" si="3"/>
        <v>3.0399999999999991</v>
      </c>
      <c r="B34" s="26" t="s">
        <v>14</v>
      </c>
      <c r="C34" s="26" t="s">
        <v>32</v>
      </c>
      <c r="D34" s="19">
        <v>155.00799999999998</v>
      </c>
      <c r="E34" s="27" t="s">
        <v>149</v>
      </c>
      <c r="F34" s="105"/>
      <c r="G34" s="72">
        <f>+F34*D34</f>
        <v>0</v>
      </c>
    </row>
    <row r="35" spans="1:7" s="18" customFormat="1" ht="38.1" customHeight="1" x14ac:dyDescent="0.25">
      <c r="A35" s="19">
        <f t="shared" si="3"/>
        <v>3.0499999999999989</v>
      </c>
      <c r="B35" s="26" t="s">
        <v>13</v>
      </c>
      <c r="C35" s="26" t="s">
        <v>238</v>
      </c>
      <c r="D35" s="19">
        <v>72.605039999999988</v>
      </c>
      <c r="E35" s="27" t="s">
        <v>150</v>
      </c>
      <c r="F35" s="105"/>
      <c r="G35" s="72">
        <f>+F35*D35</f>
        <v>0</v>
      </c>
    </row>
    <row r="36" spans="1:7" s="18" customFormat="1" ht="32.1" customHeight="1" thickBot="1" x14ac:dyDescent="0.3">
      <c r="A36" s="23">
        <f t="shared" si="3"/>
        <v>3.0599999999999987</v>
      </c>
      <c r="B36" s="28" t="s">
        <v>239</v>
      </c>
      <c r="C36" s="28" t="s">
        <v>240</v>
      </c>
      <c r="D36" s="23">
        <v>40.881</v>
      </c>
      <c r="E36" s="30" t="s">
        <v>150</v>
      </c>
      <c r="F36" s="105"/>
      <c r="G36" s="72">
        <f>D36*F36</f>
        <v>0</v>
      </c>
    </row>
    <row r="37" spans="1:7" s="18" customFormat="1" ht="20.25" customHeight="1" thickBot="1" x14ac:dyDescent="0.3">
      <c r="A37" s="65">
        <v>4</v>
      </c>
      <c r="B37" s="70" t="s">
        <v>15</v>
      </c>
      <c r="C37" s="68"/>
      <c r="D37" s="68"/>
      <c r="E37" s="68"/>
      <c r="F37" s="101"/>
      <c r="G37" s="83">
        <f>SUBTOTAL(9,G38:G62)</f>
        <v>0</v>
      </c>
    </row>
    <row r="38" spans="1:7" s="18" customFormat="1" ht="36.950000000000003" customHeight="1" x14ac:dyDescent="0.25">
      <c r="A38" s="84">
        <f>A37+0.01</f>
        <v>4.01</v>
      </c>
      <c r="B38" s="31" t="s">
        <v>403</v>
      </c>
      <c r="C38" s="26" t="s">
        <v>402</v>
      </c>
      <c r="D38" s="22">
        <v>353</v>
      </c>
      <c r="E38" s="27" t="s">
        <v>177</v>
      </c>
      <c r="F38" s="94"/>
      <c r="G38" s="77">
        <f t="shared" ref="G38:G47" si="4">+F38*D38</f>
        <v>0</v>
      </c>
    </row>
    <row r="39" spans="1:7" s="18" customFormat="1" ht="50.1" customHeight="1" x14ac:dyDescent="0.25">
      <c r="A39" s="19">
        <f>A38+0.01</f>
        <v>4.0199999999999996</v>
      </c>
      <c r="B39" s="31" t="s">
        <v>50</v>
      </c>
      <c r="C39" s="31" t="s">
        <v>331</v>
      </c>
      <c r="D39" s="22">
        <v>9.2999999999999989</v>
      </c>
      <c r="E39" s="32" t="s">
        <v>330</v>
      </c>
      <c r="F39" s="105"/>
      <c r="G39" s="72">
        <f t="shared" si="4"/>
        <v>0</v>
      </c>
    </row>
    <row r="40" spans="1:7" s="18" customFormat="1" ht="50.1" customHeight="1" x14ac:dyDescent="0.25">
      <c r="A40" s="22">
        <f t="shared" ref="A40:A62" si="5">A39+0.01</f>
        <v>4.0299999999999994</v>
      </c>
      <c r="B40" s="26" t="s">
        <v>332</v>
      </c>
      <c r="C40" s="26" t="s">
        <v>333</v>
      </c>
      <c r="D40" s="19">
        <v>1.89</v>
      </c>
      <c r="E40" s="27" t="s">
        <v>330</v>
      </c>
      <c r="F40" s="105"/>
      <c r="G40" s="72">
        <f t="shared" si="4"/>
        <v>0</v>
      </c>
    </row>
    <row r="41" spans="1:7" s="18" customFormat="1" ht="60" customHeight="1" x14ac:dyDescent="0.25">
      <c r="A41" s="19">
        <f t="shared" si="5"/>
        <v>4.0399999999999991</v>
      </c>
      <c r="B41" s="26" t="s">
        <v>51</v>
      </c>
      <c r="C41" s="26" t="s">
        <v>334</v>
      </c>
      <c r="D41" s="19">
        <v>1.1850000000000001</v>
      </c>
      <c r="E41" s="27" t="s">
        <v>330</v>
      </c>
      <c r="F41" s="105"/>
      <c r="G41" s="72">
        <f t="shared" si="4"/>
        <v>0</v>
      </c>
    </row>
    <row r="42" spans="1:7" s="18" customFormat="1" ht="50.1" customHeight="1" x14ac:dyDescent="0.25">
      <c r="A42" s="22">
        <f t="shared" si="5"/>
        <v>4.0499999999999989</v>
      </c>
      <c r="B42" s="26" t="s">
        <v>52</v>
      </c>
      <c r="C42" s="26" t="s">
        <v>335</v>
      </c>
      <c r="D42" s="19">
        <v>1.35</v>
      </c>
      <c r="E42" s="27" t="s">
        <v>330</v>
      </c>
      <c r="F42" s="105"/>
      <c r="G42" s="72">
        <f t="shared" si="4"/>
        <v>0</v>
      </c>
    </row>
    <row r="43" spans="1:7" s="18" customFormat="1" ht="50.1" customHeight="1" x14ac:dyDescent="0.25">
      <c r="A43" s="19">
        <f t="shared" si="5"/>
        <v>4.0599999999999987</v>
      </c>
      <c r="B43" s="26" t="s">
        <v>81</v>
      </c>
      <c r="C43" s="26" t="s">
        <v>336</v>
      </c>
      <c r="D43" s="19">
        <v>1.7025000000000001</v>
      </c>
      <c r="E43" s="27" t="s">
        <v>330</v>
      </c>
      <c r="F43" s="105"/>
      <c r="G43" s="72">
        <f t="shared" si="4"/>
        <v>0</v>
      </c>
    </row>
    <row r="44" spans="1:7" s="18" customFormat="1" ht="50.1" customHeight="1" x14ac:dyDescent="0.25">
      <c r="A44" s="22">
        <f t="shared" si="5"/>
        <v>4.0699999999999985</v>
      </c>
      <c r="B44" s="26" t="s">
        <v>23</v>
      </c>
      <c r="C44" s="26" t="s">
        <v>182</v>
      </c>
      <c r="D44" s="19">
        <v>18.431999999999999</v>
      </c>
      <c r="E44" s="27" t="s">
        <v>330</v>
      </c>
      <c r="F44" s="105"/>
      <c r="G44" s="72">
        <f t="shared" si="4"/>
        <v>0</v>
      </c>
    </row>
    <row r="45" spans="1:7" s="18" customFormat="1" ht="50.1" customHeight="1" x14ac:dyDescent="0.25">
      <c r="A45" s="19">
        <f t="shared" si="5"/>
        <v>4.0799999999999983</v>
      </c>
      <c r="B45" s="26" t="s">
        <v>24</v>
      </c>
      <c r="C45" s="26" t="s">
        <v>392</v>
      </c>
      <c r="D45" s="19">
        <v>0.88800000000000012</v>
      </c>
      <c r="E45" s="27" t="s">
        <v>330</v>
      </c>
      <c r="F45" s="105"/>
      <c r="G45" s="72">
        <f t="shared" si="4"/>
        <v>0</v>
      </c>
    </row>
    <row r="46" spans="1:7" s="18" customFormat="1" ht="50.1" customHeight="1" x14ac:dyDescent="0.25">
      <c r="A46" s="22">
        <f t="shared" si="5"/>
        <v>4.0899999999999981</v>
      </c>
      <c r="B46" s="26" t="s">
        <v>33</v>
      </c>
      <c r="C46" s="26" t="s">
        <v>393</v>
      </c>
      <c r="D46" s="19">
        <v>1.1759999999999999</v>
      </c>
      <c r="E46" s="27" t="s">
        <v>369</v>
      </c>
      <c r="F46" s="105"/>
      <c r="G46" s="72">
        <f t="shared" si="4"/>
        <v>0</v>
      </c>
    </row>
    <row r="47" spans="1:7" s="18" customFormat="1" ht="50.1" customHeight="1" x14ac:dyDescent="0.25">
      <c r="A47" s="19">
        <f t="shared" si="5"/>
        <v>4.0999999999999979</v>
      </c>
      <c r="B47" s="26" t="s">
        <v>34</v>
      </c>
      <c r="C47" s="26" t="s">
        <v>394</v>
      </c>
      <c r="D47" s="19">
        <v>1.3680000000000001</v>
      </c>
      <c r="E47" s="27" t="s">
        <v>369</v>
      </c>
      <c r="F47" s="105"/>
      <c r="G47" s="72">
        <f t="shared" si="4"/>
        <v>0</v>
      </c>
    </row>
    <row r="48" spans="1:7" s="18" customFormat="1" ht="39" customHeight="1" x14ac:dyDescent="0.25">
      <c r="A48" s="22">
        <f t="shared" si="5"/>
        <v>4.1099999999999977</v>
      </c>
      <c r="B48" s="26" t="s">
        <v>62</v>
      </c>
      <c r="C48" s="26" t="s">
        <v>337</v>
      </c>
      <c r="D48" s="19">
        <v>4.95</v>
      </c>
      <c r="E48" s="27" t="s">
        <v>330</v>
      </c>
      <c r="F48" s="105"/>
      <c r="G48" s="72">
        <f t="shared" ref="G48:G62" si="6">+F48*D48</f>
        <v>0</v>
      </c>
    </row>
    <row r="49" spans="1:8" s="18" customFormat="1" ht="39" customHeight="1" x14ac:dyDescent="0.25">
      <c r="A49" s="19">
        <f t="shared" si="5"/>
        <v>4.1199999999999974</v>
      </c>
      <c r="B49" s="26" t="s">
        <v>25</v>
      </c>
      <c r="C49" s="26" t="s">
        <v>338</v>
      </c>
      <c r="D49" s="19">
        <v>2.7359999999999998</v>
      </c>
      <c r="E49" s="27" t="s">
        <v>330</v>
      </c>
      <c r="F49" s="105"/>
      <c r="G49" s="72">
        <f t="shared" si="6"/>
        <v>0</v>
      </c>
    </row>
    <row r="50" spans="1:8" s="18" customFormat="1" ht="39" customHeight="1" x14ac:dyDescent="0.25">
      <c r="A50" s="22">
        <f t="shared" si="5"/>
        <v>4.1299999999999972</v>
      </c>
      <c r="B50" s="26" t="s">
        <v>26</v>
      </c>
      <c r="C50" s="26" t="s">
        <v>339</v>
      </c>
      <c r="D50" s="19">
        <v>0.22799999999999998</v>
      </c>
      <c r="E50" s="27" t="s">
        <v>330</v>
      </c>
      <c r="F50" s="105"/>
      <c r="G50" s="72">
        <f t="shared" si="6"/>
        <v>0</v>
      </c>
    </row>
    <row r="51" spans="1:8" s="18" customFormat="1" ht="39" customHeight="1" x14ac:dyDescent="0.25">
      <c r="A51" s="19">
        <f t="shared" si="5"/>
        <v>4.139999999999997</v>
      </c>
      <c r="B51" s="26" t="s">
        <v>27</v>
      </c>
      <c r="C51" s="26" t="s">
        <v>340</v>
      </c>
      <c r="D51" s="19">
        <v>2.2799999999999998</v>
      </c>
      <c r="E51" s="27" t="s">
        <v>330</v>
      </c>
      <c r="F51" s="105"/>
      <c r="G51" s="72">
        <f t="shared" si="6"/>
        <v>0</v>
      </c>
    </row>
    <row r="52" spans="1:8" s="18" customFormat="1" ht="50.1" customHeight="1" x14ac:dyDescent="0.25">
      <c r="A52" s="22">
        <f t="shared" si="5"/>
        <v>4.1499999999999968</v>
      </c>
      <c r="B52" s="26" t="s">
        <v>63</v>
      </c>
      <c r="C52" s="26" t="s">
        <v>341</v>
      </c>
      <c r="D52" s="19">
        <v>0.39899999999999997</v>
      </c>
      <c r="E52" s="27" t="s">
        <v>330</v>
      </c>
      <c r="F52" s="105"/>
      <c r="G52" s="72">
        <f t="shared" si="6"/>
        <v>0</v>
      </c>
    </row>
    <row r="53" spans="1:8" s="18" customFormat="1" ht="60" customHeight="1" x14ac:dyDescent="0.25">
      <c r="A53" s="19">
        <f t="shared" si="5"/>
        <v>4.1599999999999966</v>
      </c>
      <c r="B53" s="26" t="s">
        <v>28</v>
      </c>
      <c r="C53" s="26" t="s">
        <v>342</v>
      </c>
      <c r="D53" s="19">
        <v>1.03125</v>
      </c>
      <c r="E53" s="27" t="s">
        <v>330</v>
      </c>
      <c r="F53" s="105"/>
      <c r="G53" s="72">
        <f t="shared" si="6"/>
        <v>0</v>
      </c>
    </row>
    <row r="54" spans="1:8" s="18" customFormat="1" ht="60" customHeight="1" x14ac:dyDescent="0.25">
      <c r="A54" s="22">
        <f t="shared" si="5"/>
        <v>4.1699999999999964</v>
      </c>
      <c r="B54" s="26" t="s">
        <v>117</v>
      </c>
      <c r="C54" s="26" t="s">
        <v>343</v>
      </c>
      <c r="D54" s="19">
        <v>0.28050000000000003</v>
      </c>
      <c r="E54" s="27" t="s">
        <v>330</v>
      </c>
      <c r="F54" s="105"/>
      <c r="G54" s="72">
        <f t="shared" si="6"/>
        <v>0</v>
      </c>
    </row>
    <row r="55" spans="1:8" s="18" customFormat="1" ht="60" customHeight="1" x14ac:dyDescent="0.25">
      <c r="A55" s="19">
        <f t="shared" si="5"/>
        <v>4.1799999999999962</v>
      </c>
      <c r="B55" s="26" t="s">
        <v>54</v>
      </c>
      <c r="C55" s="26" t="s">
        <v>344</v>
      </c>
      <c r="D55" s="19">
        <v>2.907</v>
      </c>
      <c r="E55" s="27" t="s">
        <v>330</v>
      </c>
      <c r="F55" s="105"/>
      <c r="G55" s="72">
        <f t="shared" si="6"/>
        <v>0</v>
      </c>
    </row>
    <row r="56" spans="1:8" s="18" customFormat="1" ht="60" customHeight="1" x14ac:dyDescent="0.25">
      <c r="A56" s="22">
        <f t="shared" si="5"/>
        <v>4.1899999999999959</v>
      </c>
      <c r="B56" s="26" t="s">
        <v>55</v>
      </c>
      <c r="C56" s="26" t="s">
        <v>345</v>
      </c>
      <c r="D56" s="19">
        <v>2.5760000000000005</v>
      </c>
      <c r="E56" s="27" t="s">
        <v>330</v>
      </c>
      <c r="F56" s="105"/>
      <c r="G56" s="72">
        <f t="shared" si="6"/>
        <v>0</v>
      </c>
    </row>
    <row r="57" spans="1:8" s="18" customFormat="1" ht="50.1" customHeight="1" x14ac:dyDescent="0.25">
      <c r="A57" s="19">
        <f t="shared" si="5"/>
        <v>4.1999999999999957</v>
      </c>
      <c r="B57" s="26" t="s">
        <v>115</v>
      </c>
      <c r="C57" s="26" t="s">
        <v>346</v>
      </c>
      <c r="D57" s="19">
        <v>0.7370000000000001</v>
      </c>
      <c r="E57" s="27" t="s">
        <v>330</v>
      </c>
      <c r="F57" s="105"/>
      <c r="G57" s="72">
        <f t="shared" si="6"/>
        <v>0</v>
      </c>
    </row>
    <row r="58" spans="1:8" s="18" customFormat="1" ht="50.1" customHeight="1" x14ac:dyDescent="0.25">
      <c r="A58" s="22">
        <f t="shared" si="5"/>
        <v>4.2099999999999955</v>
      </c>
      <c r="B58" s="26" t="s">
        <v>116</v>
      </c>
      <c r="C58" s="26" t="s">
        <v>347</v>
      </c>
      <c r="D58" s="19">
        <v>0.21149999999999999</v>
      </c>
      <c r="E58" s="27" t="s">
        <v>330</v>
      </c>
      <c r="F58" s="105"/>
      <c r="G58" s="72">
        <f t="shared" si="6"/>
        <v>0</v>
      </c>
    </row>
    <row r="59" spans="1:8" s="18" customFormat="1" ht="50.1" customHeight="1" x14ac:dyDescent="0.25">
      <c r="A59" s="19">
        <f t="shared" si="5"/>
        <v>4.2199999999999953</v>
      </c>
      <c r="B59" s="26" t="s">
        <v>118</v>
      </c>
      <c r="C59" s="26" t="s">
        <v>348</v>
      </c>
      <c r="D59" s="19">
        <v>2.0040000000000004</v>
      </c>
      <c r="E59" s="27" t="s">
        <v>330</v>
      </c>
      <c r="F59" s="105"/>
      <c r="G59" s="72">
        <f t="shared" si="6"/>
        <v>0</v>
      </c>
    </row>
    <row r="60" spans="1:8" s="18" customFormat="1" ht="50.1" customHeight="1" x14ac:dyDescent="0.25">
      <c r="A60" s="22">
        <f t="shared" si="5"/>
        <v>4.2299999999999951</v>
      </c>
      <c r="B60" s="26" t="s">
        <v>119</v>
      </c>
      <c r="C60" s="26" t="s">
        <v>349</v>
      </c>
      <c r="D60" s="19">
        <v>1.722</v>
      </c>
      <c r="E60" s="27" t="s">
        <v>330</v>
      </c>
      <c r="F60" s="105"/>
      <c r="G60" s="72">
        <f t="shared" si="6"/>
        <v>0</v>
      </c>
    </row>
    <row r="61" spans="1:8" s="18" customFormat="1" ht="50.1" customHeight="1" x14ac:dyDescent="0.25">
      <c r="A61" s="19">
        <f t="shared" si="5"/>
        <v>4.2399999999999949</v>
      </c>
      <c r="B61" s="26" t="s">
        <v>56</v>
      </c>
      <c r="C61" s="26" t="s">
        <v>350</v>
      </c>
      <c r="D61" s="19">
        <v>2.6240000000000001</v>
      </c>
      <c r="E61" s="27" t="s">
        <v>330</v>
      </c>
      <c r="F61" s="105"/>
      <c r="G61" s="72">
        <f t="shared" si="6"/>
        <v>0</v>
      </c>
    </row>
    <row r="62" spans="1:8" s="18" customFormat="1" ht="50.1" customHeight="1" thickBot="1" x14ac:dyDescent="0.3">
      <c r="A62" s="22">
        <f t="shared" si="5"/>
        <v>4.2499999999999947</v>
      </c>
      <c r="B62" s="28" t="s">
        <v>120</v>
      </c>
      <c r="C62" s="28" t="s">
        <v>351</v>
      </c>
      <c r="D62" s="23">
        <v>120</v>
      </c>
      <c r="E62" s="30" t="s">
        <v>177</v>
      </c>
      <c r="F62" s="105"/>
      <c r="G62" s="72">
        <f t="shared" si="6"/>
        <v>0</v>
      </c>
    </row>
    <row r="63" spans="1:8" s="18" customFormat="1" ht="20.25" customHeight="1" thickBot="1" x14ac:dyDescent="0.3">
      <c r="A63" s="65">
        <v>5</v>
      </c>
      <c r="B63" s="70" t="s">
        <v>16</v>
      </c>
      <c r="C63" s="66"/>
      <c r="D63" s="66"/>
      <c r="E63" s="66"/>
      <c r="F63" s="104"/>
      <c r="G63" s="16">
        <f>SUBTOTAL(9,G64:G72)</f>
        <v>0</v>
      </c>
      <c r="H63" s="64"/>
    </row>
    <row r="64" spans="1:8" s="18" customFormat="1" ht="36.950000000000003" customHeight="1" x14ac:dyDescent="0.25">
      <c r="A64" s="22">
        <f>A63+0.01</f>
        <v>5.01</v>
      </c>
      <c r="B64" s="31" t="s">
        <v>121</v>
      </c>
      <c r="C64" s="31" t="s">
        <v>352</v>
      </c>
      <c r="D64" s="22">
        <v>12.3</v>
      </c>
      <c r="E64" s="32" t="s">
        <v>177</v>
      </c>
      <c r="F64" s="105"/>
      <c r="G64" s="72">
        <f t="shared" ref="G64:G120" si="7">+F64*D64</f>
        <v>0</v>
      </c>
    </row>
    <row r="65" spans="1:8" s="18" customFormat="1" ht="36.950000000000003" customHeight="1" x14ac:dyDescent="0.25">
      <c r="A65" s="22">
        <f t="shared" ref="A65:A72" si="8">A64+0.01</f>
        <v>5.0199999999999996</v>
      </c>
      <c r="B65" s="26" t="s">
        <v>122</v>
      </c>
      <c r="C65" s="26" t="s">
        <v>352</v>
      </c>
      <c r="D65" s="19">
        <v>16.46</v>
      </c>
      <c r="E65" s="27" t="s">
        <v>177</v>
      </c>
      <c r="F65" s="105"/>
      <c r="G65" s="72">
        <f t="shared" si="7"/>
        <v>0</v>
      </c>
    </row>
    <row r="66" spans="1:8" s="18" customFormat="1" ht="20.25" customHeight="1" x14ac:dyDescent="0.25">
      <c r="A66" s="22">
        <f t="shared" si="8"/>
        <v>5.0299999999999994</v>
      </c>
      <c r="B66" s="26" t="s">
        <v>123</v>
      </c>
      <c r="C66" s="26" t="s">
        <v>353</v>
      </c>
      <c r="D66" s="19">
        <v>11.843999999999999</v>
      </c>
      <c r="E66" s="27" t="s">
        <v>177</v>
      </c>
      <c r="F66" s="105"/>
      <c r="G66" s="72">
        <f t="shared" si="7"/>
        <v>0</v>
      </c>
    </row>
    <row r="67" spans="1:8" s="18" customFormat="1" ht="20.25" customHeight="1" x14ac:dyDescent="0.25">
      <c r="A67" s="22">
        <f t="shared" si="8"/>
        <v>5.0399999999999991</v>
      </c>
      <c r="B67" s="26" t="s">
        <v>80</v>
      </c>
      <c r="C67" s="26" t="s">
        <v>353</v>
      </c>
      <c r="D67" s="19">
        <v>4.3899999999999997</v>
      </c>
      <c r="E67" s="27" t="s">
        <v>177</v>
      </c>
      <c r="F67" s="105"/>
      <c r="G67" s="72">
        <f t="shared" si="7"/>
        <v>0</v>
      </c>
    </row>
    <row r="68" spans="1:8" s="18" customFormat="1" ht="36.950000000000003" customHeight="1" x14ac:dyDescent="0.25">
      <c r="A68" s="22">
        <f t="shared" si="8"/>
        <v>5.0499999999999989</v>
      </c>
      <c r="B68" s="26" t="s">
        <v>124</v>
      </c>
      <c r="C68" s="26" t="s">
        <v>352</v>
      </c>
      <c r="D68" s="19">
        <v>67.864999999999995</v>
      </c>
      <c r="E68" s="27" t="s">
        <v>177</v>
      </c>
      <c r="F68" s="105"/>
      <c r="G68" s="72">
        <f t="shared" si="7"/>
        <v>0</v>
      </c>
    </row>
    <row r="69" spans="1:8" s="18" customFormat="1" ht="36.950000000000003" customHeight="1" x14ac:dyDescent="0.25">
      <c r="A69" s="22">
        <f t="shared" si="8"/>
        <v>5.0599999999999987</v>
      </c>
      <c r="B69" s="26" t="s">
        <v>125</v>
      </c>
      <c r="C69" s="26" t="s">
        <v>352</v>
      </c>
      <c r="D69" s="19">
        <v>92.499666666666684</v>
      </c>
      <c r="E69" s="27" t="s">
        <v>177</v>
      </c>
      <c r="F69" s="105"/>
      <c r="G69" s="72">
        <f t="shared" si="7"/>
        <v>0</v>
      </c>
    </row>
    <row r="70" spans="1:8" s="18" customFormat="1" ht="20.25" customHeight="1" x14ac:dyDescent="0.25">
      <c r="A70" s="22">
        <f t="shared" si="8"/>
        <v>5.0699999999999985</v>
      </c>
      <c r="B70" s="26" t="s">
        <v>49</v>
      </c>
      <c r="C70" s="26" t="s">
        <v>353</v>
      </c>
      <c r="D70" s="19">
        <v>71.534399999999991</v>
      </c>
      <c r="E70" s="27" t="s">
        <v>177</v>
      </c>
      <c r="F70" s="105"/>
      <c r="G70" s="72">
        <f t="shared" si="7"/>
        <v>0</v>
      </c>
    </row>
    <row r="71" spans="1:8" s="18" customFormat="1" ht="20.25" customHeight="1" x14ac:dyDescent="0.25">
      <c r="A71" s="22">
        <f t="shared" si="8"/>
        <v>5.0799999999999983</v>
      </c>
      <c r="B71" s="26" t="s">
        <v>126</v>
      </c>
      <c r="C71" s="26" t="s">
        <v>353</v>
      </c>
      <c r="D71" s="19">
        <v>11.315000000000001</v>
      </c>
      <c r="E71" s="27" t="s">
        <v>177</v>
      </c>
      <c r="F71" s="105"/>
      <c r="G71" s="72">
        <f t="shared" si="7"/>
        <v>0</v>
      </c>
    </row>
    <row r="72" spans="1:8" s="18" customFormat="1" ht="36.950000000000003" customHeight="1" thickBot="1" x14ac:dyDescent="0.3">
      <c r="A72" s="22">
        <f t="shared" si="8"/>
        <v>5.0899999999999981</v>
      </c>
      <c r="B72" s="28" t="s">
        <v>48</v>
      </c>
      <c r="C72" s="28" t="s">
        <v>354</v>
      </c>
      <c r="D72" s="23">
        <v>129.85720000000003</v>
      </c>
      <c r="E72" s="30" t="s">
        <v>177</v>
      </c>
      <c r="F72" s="105"/>
      <c r="G72" s="72">
        <f t="shared" si="7"/>
        <v>0</v>
      </c>
    </row>
    <row r="73" spans="1:8" s="18" customFormat="1" ht="20.25" customHeight="1" thickBot="1" x14ac:dyDescent="0.3">
      <c r="A73" s="65">
        <v>6</v>
      </c>
      <c r="B73" s="70" t="s">
        <v>29</v>
      </c>
      <c r="C73" s="66"/>
      <c r="D73" s="66"/>
      <c r="E73" s="66"/>
      <c r="F73" s="104"/>
      <c r="G73" s="83">
        <f>SUBTOTAL(9,G74:G120)</f>
        <v>0</v>
      </c>
      <c r="H73" s="64"/>
    </row>
    <row r="74" spans="1:8" s="18" customFormat="1" ht="32.1" customHeight="1" x14ac:dyDescent="0.25">
      <c r="A74" s="22">
        <f>A73+0.01</f>
        <v>6.01</v>
      </c>
      <c r="B74" s="59" t="s">
        <v>273</v>
      </c>
      <c r="C74" s="59" t="s">
        <v>35</v>
      </c>
      <c r="D74" s="62">
        <v>18</v>
      </c>
      <c r="E74" s="61" t="s">
        <v>112</v>
      </c>
      <c r="F74" s="105"/>
      <c r="G74" s="72">
        <f t="shared" si="7"/>
        <v>0</v>
      </c>
    </row>
    <row r="75" spans="1:8" s="18" customFormat="1" ht="32.1" customHeight="1" x14ac:dyDescent="0.25">
      <c r="A75" s="22">
        <f t="shared" ref="A75:A120" si="9">A74+0.01</f>
        <v>6.02</v>
      </c>
      <c r="B75" s="26" t="s">
        <v>37</v>
      </c>
      <c r="C75" s="26" t="s">
        <v>36</v>
      </c>
      <c r="D75" s="25">
        <v>72</v>
      </c>
      <c r="E75" s="27" t="s">
        <v>112</v>
      </c>
      <c r="F75" s="105"/>
      <c r="G75" s="72">
        <f t="shared" si="7"/>
        <v>0</v>
      </c>
    </row>
    <row r="76" spans="1:8" s="18" customFormat="1" ht="36.950000000000003" customHeight="1" x14ac:dyDescent="0.25">
      <c r="A76" s="22">
        <f t="shared" si="9"/>
        <v>6.0299999999999994</v>
      </c>
      <c r="B76" s="26" t="s">
        <v>274</v>
      </c>
      <c r="C76" s="26" t="s">
        <v>275</v>
      </c>
      <c r="D76" s="25">
        <v>8</v>
      </c>
      <c r="E76" s="27" t="s">
        <v>112</v>
      </c>
      <c r="F76" s="105"/>
      <c r="G76" s="72">
        <f t="shared" si="7"/>
        <v>0</v>
      </c>
    </row>
    <row r="77" spans="1:8" s="18" customFormat="1" ht="36.950000000000003" customHeight="1" x14ac:dyDescent="0.25">
      <c r="A77" s="22">
        <f t="shared" si="9"/>
        <v>6.0399999999999991</v>
      </c>
      <c r="B77" s="26" t="s">
        <v>276</v>
      </c>
      <c r="C77" s="26" t="s">
        <v>277</v>
      </c>
      <c r="D77" s="25">
        <v>2</v>
      </c>
      <c r="E77" s="27" t="s">
        <v>112</v>
      </c>
      <c r="F77" s="105"/>
      <c r="G77" s="72">
        <f t="shared" si="7"/>
        <v>0</v>
      </c>
    </row>
    <row r="78" spans="1:8" s="18" customFormat="1" ht="36.950000000000003" customHeight="1" x14ac:dyDescent="0.25">
      <c r="A78" s="22">
        <f t="shared" si="9"/>
        <v>6.0499999999999989</v>
      </c>
      <c r="B78" s="26" t="s">
        <v>373</v>
      </c>
      <c r="C78" s="26" t="s">
        <v>278</v>
      </c>
      <c r="D78" s="25">
        <v>1</v>
      </c>
      <c r="E78" s="27" t="s">
        <v>112</v>
      </c>
      <c r="F78" s="105"/>
      <c r="G78" s="72">
        <f t="shared" si="7"/>
        <v>0</v>
      </c>
    </row>
    <row r="79" spans="1:8" s="18" customFormat="1" ht="36.950000000000003" customHeight="1" x14ac:dyDescent="0.25">
      <c r="A79" s="22">
        <f t="shared" si="9"/>
        <v>6.0599999999999987</v>
      </c>
      <c r="B79" s="26" t="s">
        <v>374</v>
      </c>
      <c r="C79" s="26" t="s">
        <v>279</v>
      </c>
      <c r="D79" s="25">
        <v>5</v>
      </c>
      <c r="E79" s="27" t="s">
        <v>112</v>
      </c>
      <c r="F79" s="105"/>
      <c r="G79" s="72">
        <f t="shared" si="7"/>
        <v>0</v>
      </c>
    </row>
    <row r="80" spans="1:8" s="18" customFormat="1" ht="48" customHeight="1" x14ac:dyDescent="0.25">
      <c r="A80" s="22">
        <f t="shared" si="9"/>
        <v>6.0699999999999985</v>
      </c>
      <c r="B80" s="26" t="s">
        <v>280</v>
      </c>
      <c r="C80" s="26" t="s">
        <v>281</v>
      </c>
      <c r="D80" s="25">
        <v>2</v>
      </c>
      <c r="E80" s="27" t="s">
        <v>112</v>
      </c>
      <c r="F80" s="105"/>
      <c r="G80" s="72">
        <f t="shared" si="7"/>
        <v>0</v>
      </c>
    </row>
    <row r="81" spans="1:7" s="18" customFormat="1" ht="48" customHeight="1" x14ac:dyDescent="0.25">
      <c r="A81" s="22">
        <f t="shared" si="9"/>
        <v>6.0799999999999983</v>
      </c>
      <c r="B81" s="26" t="s">
        <v>282</v>
      </c>
      <c r="C81" s="26" t="s">
        <v>283</v>
      </c>
      <c r="D81" s="25">
        <v>1</v>
      </c>
      <c r="E81" s="27" t="s">
        <v>112</v>
      </c>
      <c r="F81" s="105"/>
      <c r="G81" s="72">
        <f t="shared" si="7"/>
        <v>0</v>
      </c>
    </row>
    <row r="82" spans="1:7" s="18" customFormat="1" ht="36.950000000000003" customHeight="1" x14ac:dyDescent="0.25">
      <c r="A82" s="22">
        <f t="shared" si="9"/>
        <v>6.0899999999999981</v>
      </c>
      <c r="B82" s="26" t="s">
        <v>284</v>
      </c>
      <c r="C82" s="26" t="s">
        <v>285</v>
      </c>
      <c r="D82" s="25">
        <v>44</v>
      </c>
      <c r="E82" s="27" t="s">
        <v>286</v>
      </c>
      <c r="F82" s="105"/>
      <c r="G82" s="72">
        <f t="shared" si="7"/>
        <v>0</v>
      </c>
    </row>
    <row r="83" spans="1:7" s="20" customFormat="1" ht="36.950000000000003" customHeight="1" x14ac:dyDescent="0.25">
      <c r="A83" s="22">
        <f t="shared" si="9"/>
        <v>6.0999999999999979</v>
      </c>
      <c r="B83" s="26" t="s">
        <v>287</v>
      </c>
      <c r="C83" s="26" t="s">
        <v>288</v>
      </c>
      <c r="D83" s="25">
        <v>20</v>
      </c>
      <c r="E83" s="27" t="s">
        <v>112</v>
      </c>
      <c r="F83" s="105"/>
      <c r="G83" s="72">
        <f t="shared" si="7"/>
        <v>0</v>
      </c>
    </row>
    <row r="84" spans="1:7" s="20" customFormat="1" ht="36.950000000000003" customHeight="1" x14ac:dyDescent="0.25">
      <c r="A84" s="22">
        <f t="shared" si="9"/>
        <v>6.1099999999999977</v>
      </c>
      <c r="B84" s="26" t="s">
        <v>289</v>
      </c>
      <c r="C84" s="26" t="s">
        <v>290</v>
      </c>
      <c r="D84" s="25">
        <v>4</v>
      </c>
      <c r="E84" s="27" t="s">
        <v>112</v>
      </c>
      <c r="F84" s="105"/>
      <c r="G84" s="72">
        <f t="shared" si="7"/>
        <v>0</v>
      </c>
    </row>
    <row r="85" spans="1:7" s="21" customFormat="1" ht="32.1" customHeight="1" x14ac:dyDescent="0.25">
      <c r="A85" s="22">
        <f t="shared" si="9"/>
        <v>6.1199999999999974</v>
      </c>
      <c r="B85" s="26" t="s">
        <v>291</v>
      </c>
      <c r="C85" s="26" t="s">
        <v>292</v>
      </c>
      <c r="D85" s="25">
        <v>4</v>
      </c>
      <c r="E85" s="27" t="s">
        <v>112</v>
      </c>
      <c r="F85" s="105"/>
      <c r="G85" s="72">
        <f t="shared" si="7"/>
        <v>0</v>
      </c>
    </row>
    <row r="86" spans="1:7" s="21" customFormat="1" ht="32.1" customHeight="1" x14ac:dyDescent="0.25">
      <c r="A86" s="22">
        <f t="shared" si="9"/>
        <v>6.1299999999999972</v>
      </c>
      <c r="B86" s="26" t="s">
        <v>375</v>
      </c>
      <c r="C86" s="26" t="s">
        <v>293</v>
      </c>
      <c r="D86" s="25">
        <v>2</v>
      </c>
      <c r="E86" s="27" t="s">
        <v>112</v>
      </c>
      <c r="F86" s="105"/>
      <c r="G86" s="72">
        <f t="shared" si="7"/>
        <v>0</v>
      </c>
    </row>
    <row r="87" spans="1:7" s="21" customFormat="1" ht="32.1" customHeight="1" x14ac:dyDescent="0.25">
      <c r="A87" s="22">
        <f t="shared" si="9"/>
        <v>6.139999999999997</v>
      </c>
      <c r="B87" s="26" t="s">
        <v>376</v>
      </c>
      <c r="C87" s="26" t="s">
        <v>294</v>
      </c>
      <c r="D87" s="25">
        <v>2</v>
      </c>
      <c r="E87" s="27" t="s">
        <v>112</v>
      </c>
      <c r="F87" s="105"/>
      <c r="G87" s="72">
        <f t="shared" si="7"/>
        <v>0</v>
      </c>
    </row>
    <row r="88" spans="1:7" s="21" customFormat="1" ht="48" customHeight="1" x14ac:dyDescent="0.25">
      <c r="A88" s="22">
        <f t="shared" si="9"/>
        <v>6.1499999999999968</v>
      </c>
      <c r="B88" s="26" t="s">
        <v>377</v>
      </c>
      <c r="C88" s="26" t="s">
        <v>295</v>
      </c>
      <c r="D88" s="25">
        <v>1</v>
      </c>
      <c r="E88" s="27" t="s">
        <v>112</v>
      </c>
      <c r="F88" s="105"/>
      <c r="G88" s="72">
        <f t="shared" si="7"/>
        <v>0</v>
      </c>
    </row>
    <row r="89" spans="1:7" s="21" customFormat="1" ht="48" customHeight="1" x14ac:dyDescent="0.25">
      <c r="A89" s="22">
        <f t="shared" si="9"/>
        <v>6.1599999999999966</v>
      </c>
      <c r="B89" s="26" t="s">
        <v>378</v>
      </c>
      <c r="C89" s="26" t="s">
        <v>296</v>
      </c>
      <c r="D89" s="25">
        <v>3</v>
      </c>
      <c r="E89" s="27" t="s">
        <v>112</v>
      </c>
      <c r="F89" s="105"/>
      <c r="G89" s="72">
        <f t="shared" si="7"/>
        <v>0</v>
      </c>
    </row>
    <row r="90" spans="1:7" s="21" customFormat="1" ht="32.1" customHeight="1" x14ac:dyDescent="0.25">
      <c r="A90" s="22">
        <f t="shared" si="9"/>
        <v>6.1699999999999964</v>
      </c>
      <c r="B90" s="26" t="s">
        <v>379</v>
      </c>
      <c r="C90" s="26" t="s">
        <v>297</v>
      </c>
      <c r="D90" s="25">
        <v>14</v>
      </c>
      <c r="E90" s="27" t="s">
        <v>112</v>
      </c>
      <c r="F90" s="105"/>
      <c r="G90" s="72">
        <f t="shared" si="7"/>
        <v>0</v>
      </c>
    </row>
    <row r="91" spans="1:7" s="21" customFormat="1" ht="32.1" customHeight="1" x14ac:dyDescent="0.25">
      <c r="A91" s="22">
        <f t="shared" si="9"/>
        <v>6.1799999999999962</v>
      </c>
      <c r="B91" s="26" t="s">
        <v>380</v>
      </c>
      <c r="C91" s="26" t="s">
        <v>298</v>
      </c>
      <c r="D91" s="25">
        <v>11</v>
      </c>
      <c r="E91" s="27" t="s">
        <v>112</v>
      </c>
      <c r="F91" s="105"/>
      <c r="G91" s="72">
        <f t="shared" si="7"/>
        <v>0</v>
      </c>
    </row>
    <row r="92" spans="1:7" s="21" customFormat="1" ht="32.1" customHeight="1" x14ac:dyDescent="0.25">
      <c r="A92" s="22">
        <f t="shared" si="9"/>
        <v>6.1899999999999959</v>
      </c>
      <c r="B92" s="26" t="s">
        <v>381</v>
      </c>
      <c r="C92" s="26" t="s">
        <v>299</v>
      </c>
      <c r="D92" s="25">
        <v>3</v>
      </c>
      <c r="E92" s="27" t="s">
        <v>112</v>
      </c>
      <c r="F92" s="105"/>
      <c r="G92" s="72">
        <f t="shared" si="7"/>
        <v>0</v>
      </c>
    </row>
    <row r="93" spans="1:7" s="21" customFormat="1" ht="48" customHeight="1" x14ac:dyDescent="0.25">
      <c r="A93" s="22">
        <f t="shared" si="9"/>
        <v>6.1999999999999957</v>
      </c>
      <c r="B93" s="26" t="s">
        <v>382</v>
      </c>
      <c r="C93" s="26" t="s">
        <v>300</v>
      </c>
      <c r="D93" s="25">
        <v>2</v>
      </c>
      <c r="E93" s="27" t="s">
        <v>112</v>
      </c>
      <c r="F93" s="105"/>
      <c r="G93" s="72">
        <f t="shared" si="7"/>
        <v>0</v>
      </c>
    </row>
    <row r="94" spans="1:7" s="21" customFormat="1" ht="48" customHeight="1" x14ac:dyDescent="0.25">
      <c r="A94" s="22">
        <f t="shared" si="9"/>
        <v>6.2099999999999955</v>
      </c>
      <c r="B94" s="26" t="s">
        <v>301</v>
      </c>
      <c r="C94" s="26" t="s">
        <v>302</v>
      </c>
      <c r="D94" s="25">
        <v>2</v>
      </c>
      <c r="E94" s="27" t="s">
        <v>112</v>
      </c>
      <c r="F94" s="105"/>
      <c r="G94" s="72">
        <f t="shared" si="7"/>
        <v>0</v>
      </c>
    </row>
    <row r="95" spans="1:7" s="21" customFormat="1" ht="48" customHeight="1" x14ac:dyDescent="0.25">
      <c r="A95" s="22">
        <f t="shared" si="9"/>
        <v>6.2199999999999953</v>
      </c>
      <c r="B95" s="26" t="s">
        <v>303</v>
      </c>
      <c r="C95" s="26" t="s">
        <v>304</v>
      </c>
      <c r="D95" s="25">
        <v>9</v>
      </c>
      <c r="E95" s="27" t="s">
        <v>112</v>
      </c>
      <c r="F95" s="105"/>
      <c r="G95" s="72">
        <f t="shared" si="7"/>
        <v>0</v>
      </c>
    </row>
    <row r="96" spans="1:7" s="21" customFormat="1" ht="48" customHeight="1" x14ac:dyDescent="0.25">
      <c r="A96" s="22">
        <f t="shared" si="9"/>
        <v>6.2299999999999951</v>
      </c>
      <c r="B96" s="26" t="s">
        <v>305</v>
      </c>
      <c r="C96" s="26" t="s">
        <v>306</v>
      </c>
      <c r="D96" s="25">
        <v>63</v>
      </c>
      <c r="E96" s="27" t="s">
        <v>112</v>
      </c>
      <c r="F96" s="105"/>
      <c r="G96" s="72">
        <f t="shared" si="7"/>
        <v>0</v>
      </c>
    </row>
    <row r="97" spans="1:7" s="21" customFormat="1" ht="32.1" customHeight="1" x14ac:dyDescent="0.25">
      <c r="A97" s="22">
        <f t="shared" si="9"/>
        <v>6.2399999999999949</v>
      </c>
      <c r="B97" s="26" t="s">
        <v>383</v>
      </c>
      <c r="C97" s="26" t="s">
        <v>323</v>
      </c>
      <c r="D97" s="25">
        <v>8</v>
      </c>
      <c r="E97" s="27" t="s">
        <v>112</v>
      </c>
      <c r="F97" s="105"/>
      <c r="G97" s="72">
        <f t="shared" si="7"/>
        <v>0</v>
      </c>
    </row>
    <row r="98" spans="1:7" s="21" customFormat="1" ht="32.1" customHeight="1" x14ac:dyDescent="0.25">
      <c r="A98" s="22">
        <f t="shared" si="9"/>
        <v>6.2499999999999947</v>
      </c>
      <c r="B98" s="26" t="s">
        <v>384</v>
      </c>
      <c r="C98" s="26" t="s">
        <v>324</v>
      </c>
      <c r="D98" s="25">
        <v>10</v>
      </c>
      <c r="E98" s="27" t="s">
        <v>112</v>
      </c>
      <c r="F98" s="105"/>
      <c r="G98" s="72">
        <f t="shared" si="7"/>
        <v>0</v>
      </c>
    </row>
    <row r="99" spans="1:7" s="21" customFormat="1" ht="32.1" customHeight="1" x14ac:dyDescent="0.25">
      <c r="A99" s="22">
        <f t="shared" si="9"/>
        <v>6.2599999999999945</v>
      </c>
      <c r="B99" s="26" t="s">
        <v>385</v>
      </c>
      <c r="C99" s="26" t="s">
        <v>325</v>
      </c>
      <c r="D99" s="25">
        <v>2</v>
      </c>
      <c r="E99" s="27" t="s">
        <v>112</v>
      </c>
      <c r="F99" s="105"/>
      <c r="G99" s="72">
        <f t="shared" si="7"/>
        <v>0</v>
      </c>
    </row>
    <row r="100" spans="1:7" ht="32.1" customHeight="1" x14ac:dyDescent="0.35">
      <c r="A100" s="22">
        <f t="shared" si="9"/>
        <v>6.2699999999999942</v>
      </c>
      <c r="B100" s="26" t="s">
        <v>386</v>
      </c>
      <c r="C100" s="26" t="s">
        <v>326</v>
      </c>
      <c r="D100" s="25">
        <v>2</v>
      </c>
      <c r="E100" s="27" t="s">
        <v>112</v>
      </c>
      <c r="F100" s="105"/>
      <c r="G100" s="72">
        <f t="shared" si="7"/>
        <v>0</v>
      </c>
    </row>
    <row r="101" spans="1:7" ht="32.1" customHeight="1" x14ac:dyDescent="0.35">
      <c r="A101" s="22">
        <f t="shared" si="9"/>
        <v>6.279999999999994</v>
      </c>
      <c r="B101" s="26" t="s">
        <v>387</v>
      </c>
      <c r="C101" s="26" t="s">
        <v>327</v>
      </c>
      <c r="D101" s="25">
        <v>9</v>
      </c>
      <c r="E101" s="27" t="s">
        <v>112</v>
      </c>
      <c r="F101" s="105"/>
      <c r="G101" s="72">
        <f t="shared" si="7"/>
        <v>0</v>
      </c>
    </row>
    <row r="102" spans="1:7" ht="32.1" customHeight="1" x14ac:dyDescent="0.35">
      <c r="A102" s="22">
        <f t="shared" si="9"/>
        <v>6.2899999999999938</v>
      </c>
      <c r="B102" s="26" t="s">
        <v>388</v>
      </c>
      <c r="C102" s="26" t="s">
        <v>307</v>
      </c>
      <c r="D102" s="25">
        <v>170</v>
      </c>
      <c r="E102" s="27" t="s">
        <v>112</v>
      </c>
      <c r="F102" s="105"/>
      <c r="G102" s="72">
        <f t="shared" si="7"/>
        <v>0</v>
      </c>
    </row>
    <row r="103" spans="1:7" ht="27" customHeight="1" x14ac:dyDescent="0.35">
      <c r="A103" s="22">
        <f t="shared" si="9"/>
        <v>6.2999999999999936</v>
      </c>
      <c r="B103" s="26" t="s">
        <v>308</v>
      </c>
      <c r="C103" s="26" t="s">
        <v>309</v>
      </c>
      <c r="D103" s="25">
        <v>64</v>
      </c>
      <c r="E103" s="27" t="s">
        <v>112</v>
      </c>
      <c r="F103" s="105"/>
      <c r="G103" s="72">
        <f t="shared" si="7"/>
        <v>0</v>
      </c>
    </row>
    <row r="104" spans="1:7" ht="27" customHeight="1" x14ac:dyDescent="0.35">
      <c r="A104" s="22">
        <f t="shared" si="9"/>
        <v>6.3099999999999934</v>
      </c>
      <c r="B104" s="26" t="s">
        <v>310</v>
      </c>
      <c r="C104" s="26" t="s">
        <v>311</v>
      </c>
      <c r="D104" s="25">
        <v>36</v>
      </c>
      <c r="E104" s="27" t="s">
        <v>112</v>
      </c>
      <c r="F104" s="105"/>
      <c r="G104" s="72">
        <f t="shared" si="7"/>
        <v>0</v>
      </c>
    </row>
    <row r="105" spans="1:7" ht="60" customHeight="1" x14ac:dyDescent="0.35">
      <c r="A105" s="22">
        <f t="shared" si="9"/>
        <v>6.3199999999999932</v>
      </c>
      <c r="B105" s="26" t="s">
        <v>312</v>
      </c>
      <c r="C105" s="26" t="s">
        <v>313</v>
      </c>
      <c r="D105" s="25">
        <v>134</v>
      </c>
      <c r="E105" s="27" t="s">
        <v>112</v>
      </c>
      <c r="F105" s="105"/>
      <c r="G105" s="72">
        <f t="shared" si="7"/>
        <v>0</v>
      </c>
    </row>
    <row r="106" spans="1:7" ht="60" customHeight="1" x14ac:dyDescent="0.35">
      <c r="A106" s="22">
        <f t="shared" si="9"/>
        <v>6.329999999999993</v>
      </c>
      <c r="B106" s="26" t="s">
        <v>314</v>
      </c>
      <c r="C106" s="26" t="s">
        <v>315</v>
      </c>
      <c r="D106" s="25">
        <v>8</v>
      </c>
      <c r="E106" s="27" t="s">
        <v>112</v>
      </c>
      <c r="F106" s="105"/>
      <c r="G106" s="72">
        <f t="shared" si="7"/>
        <v>0</v>
      </c>
    </row>
    <row r="107" spans="1:7" ht="60" x14ac:dyDescent="0.35">
      <c r="A107" s="22">
        <f t="shared" si="9"/>
        <v>6.3399999999999928</v>
      </c>
      <c r="B107" s="26" t="s">
        <v>316</v>
      </c>
      <c r="C107" s="26" t="s">
        <v>317</v>
      </c>
      <c r="D107" s="25">
        <v>14</v>
      </c>
      <c r="E107" s="27" t="s">
        <v>112</v>
      </c>
      <c r="F107" s="105"/>
      <c r="G107" s="72">
        <f t="shared" si="7"/>
        <v>0</v>
      </c>
    </row>
    <row r="108" spans="1:7" ht="60" x14ac:dyDescent="0.35">
      <c r="A108" s="22">
        <f t="shared" si="9"/>
        <v>6.3499999999999925</v>
      </c>
      <c r="B108" s="26" t="s">
        <v>318</v>
      </c>
      <c r="C108" s="26" t="s">
        <v>319</v>
      </c>
      <c r="D108" s="25">
        <v>25.098120000000002</v>
      </c>
      <c r="E108" s="27" t="s">
        <v>372</v>
      </c>
      <c r="F108" s="105"/>
      <c r="G108" s="72">
        <f t="shared" si="7"/>
        <v>0</v>
      </c>
    </row>
    <row r="109" spans="1:7" ht="45" x14ac:dyDescent="0.35">
      <c r="A109" s="22">
        <f t="shared" si="9"/>
        <v>6.3599999999999923</v>
      </c>
      <c r="B109" s="26" t="s">
        <v>320</v>
      </c>
      <c r="C109" s="26" t="s">
        <v>329</v>
      </c>
      <c r="D109" s="25">
        <v>66.928319999999999</v>
      </c>
      <c r="E109" s="27" t="s">
        <v>372</v>
      </c>
      <c r="F109" s="105"/>
      <c r="G109" s="72">
        <f t="shared" si="7"/>
        <v>0</v>
      </c>
    </row>
    <row r="110" spans="1:7" ht="45" x14ac:dyDescent="0.35">
      <c r="A110" s="22">
        <f t="shared" si="9"/>
        <v>6.3699999999999921</v>
      </c>
      <c r="B110" s="26" t="s">
        <v>321</v>
      </c>
      <c r="C110" s="26" t="s">
        <v>64</v>
      </c>
      <c r="D110" s="25">
        <v>41.830199999999998</v>
      </c>
      <c r="E110" s="27" t="s">
        <v>372</v>
      </c>
      <c r="F110" s="105"/>
      <c r="G110" s="72">
        <f t="shared" si="7"/>
        <v>0</v>
      </c>
    </row>
    <row r="111" spans="1:7" ht="45" x14ac:dyDescent="0.35">
      <c r="A111" s="22">
        <f t="shared" si="9"/>
        <v>6.3799999999999919</v>
      </c>
      <c r="B111" s="26" t="s">
        <v>322</v>
      </c>
      <c r="C111" s="26" t="s">
        <v>328</v>
      </c>
      <c r="D111" s="25">
        <v>18.372479999999999</v>
      </c>
      <c r="E111" s="27" t="s">
        <v>372</v>
      </c>
      <c r="F111" s="105"/>
      <c r="G111" s="72">
        <f t="shared" si="7"/>
        <v>0</v>
      </c>
    </row>
    <row r="112" spans="1:7" ht="60" x14ac:dyDescent="0.35">
      <c r="A112" s="22">
        <f t="shared" si="9"/>
        <v>6.3899999999999917</v>
      </c>
      <c r="B112" s="26" t="s">
        <v>42</v>
      </c>
      <c r="C112" s="26" t="s">
        <v>43</v>
      </c>
      <c r="D112" s="25">
        <v>64.730184000000008</v>
      </c>
      <c r="E112" s="27" t="s">
        <v>372</v>
      </c>
      <c r="F112" s="105"/>
      <c r="G112" s="72">
        <f t="shared" si="7"/>
        <v>0</v>
      </c>
    </row>
    <row r="113" spans="1:7" ht="60" customHeight="1" x14ac:dyDescent="0.35">
      <c r="A113" s="22">
        <f t="shared" si="9"/>
        <v>6.3999999999999915</v>
      </c>
      <c r="B113" s="26" t="s">
        <v>38</v>
      </c>
      <c r="C113" s="26" t="s">
        <v>44</v>
      </c>
      <c r="D113" s="25">
        <v>10.728216</v>
      </c>
      <c r="E113" s="27" t="s">
        <v>372</v>
      </c>
      <c r="F113" s="105"/>
      <c r="G113" s="72">
        <f t="shared" si="7"/>
        <v>0</v>
      </c>
    </row>
    <row r="114" spans="1:7" ht="60" x14ac:dyDescent="0.35">
      <c r="A114" s="22">
        <f t="shared" si="9"/>
        <v>6.4099999999999913</v>
      </c>
      <c r="B114" s="26" t="s">
        <v>39</v>
      </c>
      <c r="C114" s="26" t="s">
        <v>45</v>
      </c>
      <c r="D114" s="25">
        <v>119.42112</v>
      </c>
      <c r="E114" s="27" t="s">
        <v>372</v>
      </c>
      <c r="F114" s="105"/>
      <c r="G114" s="72">
        <f t="shared" si="7"/>
        <v>0</v>
      </c>
    </row>
    <row r="115" spans="1:7" ht="60" x14ac:dyDescent="0.35">
      <c r="A115" s="22">
        <f t="shared" si="9"/>
        <v>6.419999999999991</v>
      </c>
      <c r="B115" s="26" t="s">
        <v>40</v>
      </c>
      <c r="C115" s="26" t="s">
        <v>46</v>
      </c>
      <c r="D115" s="25">
        <v>34.12032</v>
      </c>
      <c r="E115" s="27" t="s">
        <v>372</v>
      </c>
      <c r="F115" s="105"/>
      <c r="G115" s="72">
        <f t="shared" si="7"/>
        <v>0</v>
      </c>
    </row>
    <row r="116" spans="1:7" ht="30" x14ac:dyDescent="0.35">
      <c r="A116" s="22">
        <f t="shared" si="9"/>
        <v>6.4299999999999908</v>
      </c>
      <c r="B116" s="26" t="s">
        <v>41</v>
      </c>
      <c r="C116" s="26" t="s">
        <v>47</v>
      </c>
      <c r="D116" s="25">
        <v>46.259280000000004</v>
      </c>
      <c r="E116" s="27" t="s">
        <v>372</v>
      </c>
      <c r="F116" s="105"/>
      <c r="G116" s="72">
        <f t="shared" si="7"/>
        <v>0</v>
      </c>
    </row>
    <row r="117" spans="1:7" ht="75" x14ac:dyDescent="0.35">
      <c r="A117" s="22">
        <f t="shared" si="9"/>
        <v>6.4399999999999906</v>
      </c>
      <c r="B117" s="26" t="s">
        <v>65</v>
      </c>
      <c r="C117" s="26" t="s">
        <v>66</v>
      </c>
      <c r="D117" s="25">
        <v>56.101680000000009</v>
      </c>
      <c r="E117" s="27" t="s">
        <v>372</v>
      </c>
      <c r="F117" s="105"/>
      <c r="G117" s="72">
        <f t="shared" si="7"/>
        <v>0</v>
      </c>
    </row>
    <row r="118" spans="1:7" ht="75" x14ac:dyDescent="0.35">
      <c r="A118" s="22">
        <f t="shared" si="9"/>
        <v>6.4499999999999904</v>
      </c>
      <c r="B118" s="26" t="s">
        <v>67</v>
      </c>
      <c r="C118" s="26" t="s">
        <v>68</v>
      </c>
      <c r="D118" s="25">
        <v>284.93748000000005</v>
      </c>
      <c r="E118" s="27" t="s">
        <v>372</v>
      </c>
      <c r="F118" s="105"/>
      <c r="G118" s="72">
        <f t="shared" si="7"/>
        <v>0</v>
      </c>
    </row>
    <row r="119" spans="1:7" ht="75" x14ac:dyDescent="0.35">
      <c r="A119" s="19">
        <f t="shared" si="9"/>
        <v>6.4599999999999902</v>
      </c>
      <c r="B119" s="26" t="s">
        <v>69</v>
      </c>
      <c r="C119" s="26" t="s">
        <v>70</v>
      </c>
      <c r="D119" s="25">
        <v>105.871416</v>
      </c>
      <c r="E119" s="27" t="s">
        <v>372</v>
      </c>
      <c r="F119" s="105"/>
      <c r="G119" s="72">
        <f t="shared" si="7"/>
        <v>0</v>
      </c>
    </row>
    <row r="120" spans="1:7" ht="75" customHeight="1" thickBot="1" x14ac:dyDescent="0.4">
      <c r="A120" s="67">
        <f t="shared" si="9"/>
        <v>6.46999999999999</v>
      </c>
      <c r="B120" s="28" t="s">
        <v>71</v>
      </c>
      <c r="C120" s="28" t="s">
        <v>72</v>
      </c>
      <c r="D120" s="29">
        <v>9</v>
      </c>
      <c r="E120" s="30" t="s">
        <v>286</v>
      </c>
      <c r="F120" s="105"/>
      <c r="G120" s="81">
        <f t="shared" si="7"/>
        <v>0</v>
      </c>
    </row>
    <row r="121" spans="1:7" ht="21.75" customHeight="1" thickBot="1" x14ac:dyDescent="0.4">
      <c r="A121" s="65">
        <v>7</v>
      </c>
      <c r="B121" s="70" t="s">
        <v>257</v>
      </c>
      <c r="C121" s="66"/>
      <c r="D121" s="66"/>
      <c r="E121" s="66"/>
      <c r="F121" s="104"/>
      <c r="G121" s="83">
        <f>SUBTOTAL(9,G122:G136)</f>
        <v>0</v>
      </c>
    </row>
    <row r="122" spans="1:7" ht="19.5" customHeight="1" x14ac:dyDescent="0.35">
      <c r="A122" s="19">
        <f>A121+0.01</f>
        <v>7.01</v>
      </c>
      <c r="B122" s="26" t="s">
        <v>88</v>
      </c>
      <c r="C122" s="26" t="s">
        <v>88</v>
      </c>
      <c r="D122" s="25">
        <v>168.25</v>
      </c>
      <c r="E122" s="27" t="s">
        <v>177</v>
      </c>
      <c r="F122" s="105"/>
      <c r="G122" s="72">
        <f>+F122*D122</f>
        <v>0</v>
      </c>
    </row>
    <row r="123" spans="1:7" ht="19.5" customHeight="1" x14ac:dyDescent="0.35">
      <c r="A123" s="19">
        <f t="shared" ref="A123:A136" si="10">A122+0.01</f>
        <v>7.02</v>
      </c>
      <c r="B123" s="26" t="s">
        <v>92</v>
      </c>
      <c r="C123" s="26" t="s">
        <v>94</v>
      </c>
      <c r="D123" s="25">
        <v>811.47653333333358</v>
      </c>
      <c r="E123" s="27" t="s">
        <v>177</v>
      </c>
      <c r="F123" s="105"/>
      <c r="G123" s="72">
        <f>+F123*D123</f>
        <v>0</v>
      </c>
    </row>
    <row r="124" spans="1:7" ht="19.5" customHeight="1" x14ac:dyDescent="0.35">
      <c r="A124" s="19">
        <f t="shared" si="10"/>
        <v>7.0299999999999994</v>
      </c>
      <c r="B124" s="26" t="s">
        <v>128</v>
      </c>
      <c r="C124" s="26" t="s">
        <v>93</v>
      </c>
      <c r="D124" s="25">
        <v>148.25</v>
      </c>
      <c r="E124" s="27" t="s">
        <v>177</v>
      </c>
      <c r="F124" s="105"/>
      <c r="G124" s="72">
        <f>+F124*D124</f>
        <v>0</v>
      </c>
    </row>
    <row r="125" spans="1:7" ht="19.5" customHeight="1" x14ac:dyDescent="0.35">
      <c r="A125" s="19">
        <f t="shared" si="10"/>
        <v>7.0399999999999991</v>
      </c>
      <c r="B125" s="26" t="s">
        <v>129</v>
      </c>
      <c r="C125" s="26" t="s">
        <v>241</v>
      </c>
      <c r="D125" s="25">
        <v>565.26</v>
      </c>
      <c r="E125" s="27" t="s">
        <v>369</v>
      </c>
      <c r="F125" s="105"/>
      <c r="G125" s="72">
        <f>+F125*D125</f>
        <v>0</v>
      </c>
    </row>
    <row r="126" spans="1:7" ht="19.5" customHeight="1" x14ac:dyDescent="0.35">
      <c r="A126" s="19">
        <f t="shared" si="10"/>
        <v>7.0499999999999989</v>
      </c>
      <c r="B126" s="26" t="s">
        <v>130</v>
      </c>
      <c r="C126" s="26" t="s">
        <v>89</v>
      </c>
      <c r="D126" s="25">
        <v>199.91</v>
      </c>
      <c r="E126" s="27" t="s">
        <v>369</v>
      </c>
      <c r="F126" s="105"/>
      <c r="G126" s="72">
        <f>+F126*D126</f>
        <v>0</v>
      </c>
    </row>
    <row r="127" spans="1:7" ht="36.950000000000003" customHeight="1" x14ac:dyDescent="0.35">
      <c r="A127" s="19">
        <f t="shared" si="10"/>
        <v>7.0599999999999987</v>
      </c>
      <c r="B127" s="26" t="s">
        <v>268</v>
      </c>
      <c r="C127" s="26" t="s">
        <v>389</v>
      </c>
      <c r="D127" s="25">
        <v>14.904</v>
      </c>
      <c r="E127" s="27" t="s">
        <v>177</v>
      </c>
      <c r="F127" s="105"/>
      <c r="G127" s="72">
        <f t="shared" ref="G127:G131" si="11">+F127*D127</f>
        <v>0</v>
      </c>
    </row>
    <row r="128" spans="1:7" ht="36.950000000000003" customHeight="1" x14ac:dyDescent="0.35">
      <c r="A128" s="19">
        <f t="shared" si="10"/>
        <v>7.0699999999999985</v>
      </c>
      <c r="B128" s="26" t="s">
        <v>267</v>
      </c>
      <c r="C128" s="26" t="s">
        <v>390</v>
      </c>
      <c r="D128" s="25">
        <v>3.5840000000000001</v>
      </c>
      <c r="E128" s="27" t="s">
        <v>177</v>
      </c>
      <c r="F128" s="105"/>
      <c r="G128" s="72">
        <f t="shared" si="11"/>
        <v>0</v>
      </c>
    </row>
    <row r="129" spans="1:10" ht="19.5" customHeight="1" x14ac:dyDescent="0.35">
      <c r="A129" s="19">
        <f t="shared" si="10"/>
        <v>7.0799999999999983</v>
      </c>
      <c r="B129" s="26" t="s">
        <v>154</v>
      </c>
      <c r="C129" s="26" t="s">
        <v>242</v>
      </c>
      <c r="D129" s="25">
        <v>3.2</v>
      </c>
      <c r="E129" s="27" t="s">
        <v>177</v>
      </c>
      <c r="F129" s="105"/>
      <c r="G129" s="72">
        <f t="shared" si="11"/>
        <v>0</v>
      </c>
    </row>
    <row r="130" spans="1:10" ht="19.5" customHeight="1" x14ac:dyDescent="0.35">
      <c r="A130" s="19">
        <f t="shared" si="10"/>
        <v>7.0899999999999981</v>
      </c>
      <c r="B130" s="26" t="s">
        <v>99</v>
      </c>
      <c r="C130" s="26" t="s">
        <v>174</v>
      </c>
      <c r="D130" s="55">
        <v>10.8</v>
      </c>
      <c r="E130" s="27" t="s">
        <v>177</v>
      </c>
      <c r="F130" s="105"/>
      <c r="G130" s="72">
        <f>+F130*D130</f>
        <v>0</v>
      </c>
    </row>
    <row r="131" spans="1:10" ht="19.5" customHeight="1" x14ac:dyDescent="0.35">
      <c r="A131" s="19">
        <f t="shared" si="10"/>
        <v>7.0999999999999979</v>
      </c>
      <c r="B131" s="26" t="s">
        <v>243</v>
      </c>
      <c r="C131" s="26" t="s">
        <v>244</v>
      </c>
      <c r="D131" s="25">
        <v>71.37</v>
      </c>
      <c r="E131" s="27" t="s">
        <v>177</v>
      </c>
      <c r="F131" s="105"/>
      <c r="G131" s="72">
        <f t="shared" si="11"/>
        <v>0</v>
      </c>
    </row>
    <row r="132" spans="1:10" ht="30" x14ac:dyDescent="0.35">
      <c r="A132" s="19">
        <f t="shared" si="10"/>
        <v>7.1099999999999977</v>
      </c>
      <c r="B132" s="26" t="s">
        <v>107</v>
      </c>
      <c r="C132" s="26" t="s">
        <v>245</v>
      </c>
      <c r="D132" s="25">
        <v>42.768000000000001</v>
      </c>
      <c r="E132" s="27" t="s">
        <v>177</v>
      </c>
      <c r="F132" s="105"/>
      <c r="G132" s="72">
        <f>+F132*D132</f>
        <v>0</v>
      </c>
    </row>
    <row r="133" spans="1:10" ht="30" x14ac:dyDescent="0.35">
      <c r="A133" s="19">
        <f t="shared" si="10"/>
        <v>7.1199999999999974</v>
      </c>
      <c r="B133" s="26" t="s">
        <v>262</v>
      </c>
      <c r="C133" s="26" t="s">
        <v>265</v>
      </c>
      <c r="D133" s="25">
        <v>16.79</v>
      </c>
      <c r="E133" s="27" t="s">
        <v>177</v>
      </c>
      <c r="F133" s="105"/>
      <c r="G133" s="72">
        <f>D133*F133</f>
        <v>0</v>
      </c>
    </row>
    <row r="134" spans="1:10" ht="30" x14ac:dyDescent="0.35">
      <c r="A134" s="85">
        <f t="shared" si="10"/>
        <v>7.1299999999999972</v>
      </c>
      <c r="B134" s="26" t="s">
        <v>266</v>
      </c>
      <c r="C134" s="26" t="s">
        <v>269</v>
      </c>
      <c r="D134" s="25">
        <f>36.2355+(9.68*2.65)</f>
        <v>61.887500000000003</v>
      </c>
      <c r="E134" s="27" t="s">
        <v>177</v>
      </c>
      <c r="F134" s="94"/>
      <c r="G134" s="77">
        <f>D134*F134</f>
        <v>0</v>
      </c>
      <c r="I134" s="8"/>
      <c r="J134" s="78"/>
    </row>
    <row r="135" spans="1:10" ht="30" x14ac:dyDescent="0.35">
      <c r="A135" s="19">
        <f t="shared" si="10"/>
        <v>7.139999999999997</v>
      </c>
      <c r="B135" s="26" t="s">
        <v>270</v>
      </c>
      <c r="C135" s="26" t="s">
        <v>395</v>
      </c>
      <c r="D135" s="25">
        <v>66.701599999999999</v>
      </c>
      <c r="E135" s="27" t="s">
        <v>177</v>
      </c>
      <c r="F135" s="94"/>
      <c r="G135" s="72">
        <f>D135*F135</f>
        <v>0</v>
      </c>
      <c r="I135" s="8"/>
    </row>
    <row r="136" spans="1:10" ht="30.75" thickBot="1" x14ac:dyDescent="0.4">
      <c r="A136" s="23">
        <f t="shared" si="10"/>
        <v>7.1499999999999968</v>
      </c>
      <c r="B136" s="28" t="s">
        <v>271</v>
      </c>
      <c r="C136" s="28" t="s">
        <v>396</v>
      </c>
      <c r="D136" s="29">
        <v>71.08</v>
      </c>
      <c r="E136" s="30" t="s">
        <v>177</v>
      </c>
      <c r="F136" s="92"/>
      <c r="G136" s="81">
        <f>D136*F136</f>
        <v>0</v>
      </c>
      <c r="I136" s="8"/>
      <c r="J136" s="78"/>
    </row>
    <row r="137" spans="1:10" ht="21.75" thickBot="1" x14ac:dyDescent="0.4">
      <c r="A137" s="65">
        <v>8</v>
      </c>
      <c r="B137" s="70" t="s">
        <v>181</v>
      </c>
      <c r="C137" s="66"/>
      <c r="D137" s="66"/>
      <c r="E137" s="66"/>
      <c r="F137" s="104"/>
      <c r="G137" s="83">
        <f>SUBTOTAL(9,G138:G140)</f>
        <v>0</v>
      </c>
      <c r="I137" s="8"/>
      <c r="J137" s="78"/>
    </row>
    <row r="138" spans="1:10" x14ac:dyDescent="0.35">
      <c r="A138" s="19">
        <f>A137+0.01</f>
        <v>8.01</v>
      </c>
      <c r="B138" s="28" t="s">
        <v>127</v>
      </c>
      <c r="C138" s="28" t="s">
        <v>108</v>
      </c>
      <c r="D138" s="29">
        <v>1200.3001333333336</v>
      </c>
      <c r="E138" s="30" t="s">
        <v>177</v>
      </c>
      <c r="F138" s="96"/>
      <c r="G138" s="72">
        <f>+F138*D138</f>
        <v>0</v>
      </c>
      <c r="I138" s="8"/>
      <c r="J138" s="78"/>
    </row>
    <row r="139" spans="1:10" x14ac:dyDescent="0.35">
      <c r="A139" s="19">
        <f>A138+0.01</f>
        <v>8.02</v>
      </c>
      <c r="B139" s="28" t="s">
        <v>246</v>
      </c>
      <c r="C139" s="28" t="s">
        <v>247</v>
      </c>
      <c r="D139" s="29">
        <v>747.2101333333336</v>
      </c>
      <c r="E139" s="30" t="s">
        <v>177</v>
      </c>
      <c r="F139" s="98"/>
      <c r="G139" s="72">
        <f>+F139*D139</f>
        <v>0</v>
      </c>
      <c r="I139" s="8"/>
      <c r="J139" s="78"/>
    </row>
    <row r="140" spans="1:10" ht="21.75" thickBot="1" x14ac:dyDescent="0.4">
      <c r="A140" s="19">
        <f>A139+0.01</f>
        <v>8.0299999999999994</v>
      </c>
      <c r="B140" s="28" t="s">
        <v>95</v>
      </c>
      <c r="C140" s="28" t="s">
        <v>96</v>
      </c>
      <c r="D140" s="29">
        <v>453.09000000000003</v>
      </c>
      <c r="E140" s="30" t="s">
        <v>177</v>
      </c>
      <c r="F140" s="98"/>
      <c r="G140" s="72">
        <f>+F140*D140</f>
        <v>0</v>
      </c>
      <c r="I140" s="8"/>
      <c r="J140" s="79"/>
    </row>
    <row r="141" spans="1:10" ht="21.75" thickBot="1" x14ac:dyDescent="0.4">
      <c r="A141" s="65">
        <v>9</v>
      </c>
      <c r="B141" s="70" t="s">
        <v>86</v>
      </c>
      <c r="C141" s="66"/>
      <c r="D141" s="66"/>
      <c r="E141" s="66"/>
      <c r="F141" s="104"/>
      <c r="G141" s="83">
        <f>SUBTOTAL(9,G142:G149)</f>
        <v>0</v>
      </c>
    </row>
    <row r="142" spans="1:10" ht="30" x14ac:dyDescent="0.35">
      <c r="A142" s="22">
        <f>A141+0.01</f>
        <v>9.01</v>
      </c>
      <c r="B142" s="26" t="s">
        <v>171</v>
      </c>
      <c r="C142" s="26" t="s">
        <v>165</v>
      </c>
      <c r="D142" s="25">
        <v>8</v>
      </c>
      <c r="E142" s="27" t="s">
        <v>177</v>
      </c>
      <c r="F142" s="105"/>
      <c r="G142" s="72">
        <f t="shared" ref="G142:G148" si="12">+F142*D142</f>
        <v>0</v>
      </c>
    </row>
    <row r="143" spans="1:10" ht="30" x14ac:dyDescent="0.35">
      <c r="A143" s="22">
        <f t="shared" ref="A143:A149" si="13">A142+0.01</f>
        <v>9.02</v>
      </c>
      <c r="B143" s="26" t="s">
        <v>172</v>
      </c>
      <c r="C143" s="26" t="s">
        <v>166</v>
      </c>
      <c r="D143" s="25">
        <f>325.54-10.51</f>
        <v>315.03000000000003</v>
      </c>
      <c r="E143" s="27" t="s">
        <v>177</v>
      </c>
      <c r="F143" s="105"/>
      <c r="G143" s="72">
        <f t="shared" si="12"/>
        <v>0</v>
      </c>
    </row>
    <row r="144" spans="1:10" ht="30" x14ac:dyDescent="0.35">
      <c r="A144" s="22">
        <f t="shared" si="13"/>
        <v>9.0299999999999994</v>
      </c>
      <c r="B144" s="26" t="s">
        <v>173</v>
      </c>
      <c r="C144" s="26" t="s">
        <v>167</v>
      </c>
      <c r="D144" s="25">
        <v>25.74</v>
      </c>
      <c r="E144" s="27" t="s">
        <v>177</v>
      </c>
      <c r="F144" s="105"/>
      <c r="G144" s="72">
        <f t="shared" si="12"/>
        <v>0</v>
      </c>
    </row>
    <row r="145" spans="1:7" x14ac:dyDescent="0.35">
      <c r="A145" s="22">
        <f t="shared" si="13"/>
        <v>9.0399999999999991</v>
      </c>
      <c r="B145" s="26" t="s">
        <v>170</v>
      </c>
      <c r="C145" s="26" t="s">
        <v>168</v>
      </c>
      <c r="D145" s="25">
        <v>18.899999999999999</v>
      </c>
      <c r="E145" s="27" t="s">
        <v>369</v>
      </c>
      <c r="F145" s="105"/>
      <c r="G145" s="72">
        <f t="shared" si="12"/>
        <v>0</v>
      </c>
    </row>
    <row r="146" spans="1:7" x14ac:dyDescent="0.35">
      <c r="A146" s="22">
        <f t="shared" si="13"/>
        <v>9.0499999999999989</v>
      </c>
      <c r="B146" s="26" t="s">
        <v>169</v>
      </c>
      <c r="C146" s="26" t="s">
        <v>164</v>
      </c>
      <c r="D146" s="25">
        <v>84.589999999999989</v>
      </c>
      <c r="E146" s="27" t="s">
        <v>369</v>
      </c>
      <c r="F146" s="94"/>
      <c r="G146" s="77">
        <f t="shared" si="12"/>
        <v>0</v>
      </c>
    </row>
    <row r="147" spans="1:7" ht="30" x14ac:dyDescent="0.35">
      <c r="A147" s="22">
        <f t="shared" si="13"/>
        <v>9.0599999999999987</v>
      </c>
      <c r="B147" s="26" t="s">
        <v>263</v>
      </c>
      <c r="C147" s="26" t="s">
        <v>263</v>
      </c>
      <c r="D147" s="25">
        <f>8.67+28.88+9.75+6.86</f>
        <v>54.16</v>
      </c>
      <c r="E147" s="27" t="s">
        <v>369</v>
      </c>
      <c r="F147" s="94"/>
      <c r="G147" s="77">
        <f t="shared" si="12"/>
        <v>0</v>
      </c>
    </row>
    <row r="148" spans="1:7" x14ac:dyDescent="0.35">
      <c r="A148" s="22">
        <f t="shared" si="13"/>
        <v>9.0699999999999985</v>
      </c>
      <c r="B148" s="26" t="s">
        <v>87</v>
      </c>
      <c r="C148" s="26" t="s">
        <v>155</v>
      </c>
      <c r="D148" s="25">
        <v>10.51</v>
      </c>
      <c r="E148" s="27" t="s">
        <v>177</v>
      </c>
      <c r="F148" s="94"/>
      <c r="G148" s="77">
        <f t="shared" si="12"/>
        <v>0</v>
      </c>
    </row>
    <row r="149" spans="1:7" ht="21.75" thickBot="1" x14ac:dyDescent="0.4">
      <c r="A149" s="22">
        <f t="shared" si="13"/>
        <v>9.0799999999999983</v>
      </c>
      <c r="B149" s="26" t="s">
        <v>248</v>
      </c>
      <c r="C149" s="26" t="s">
        <v>248</v>
      </c>
      <c r="D149" s="19">
        <f>127+62.5</f>
        <v>189.5</v>
      </c>
      <c r="E149" s="27" t="s">
        <v>177</v>
      </c>
      <c r="F149" s="94"/>
      <c r="G149" s="77">
        <f t="shared" ref="G149" si="14">+F149*D149</f>
        <v>0</v>
      </c>
    </row>
    <row r="150" spans="1:7" ht="21.75" thickBot="1" x14ac:dyDescent="0.4">
      <c r="A150" s="86">
        <v>10</v>
      </c>
      <c r="B150" s="87" t="s">
        <v>437</v>
      </c>
      <c r="C150" s="88"/>
      <c r="D150" s="88"/>
      <c r="E150" s="88"/>
      <c r="F150" s="95"/>
      <c r="G150" s="89">
        <f>SUBTOTAL(9,G151:G166)</f>
        <v>0</v>
      </c>
    </row>
    <row r="151" spans="1:7" ht="45" x14ac:dyDescent="0.35">
      <c r="A151" s="84">
        <f>A150+0.01</f>
        <v>10.01</v>
      </c>
      <c r="B151" s="26" t="s">
        <v>410</v>
      </c>
      <c r="C151" s="26" t="s">
        <v>411</v>
      </c>
      <c r="D151" s="19">
        <v>2</v>
      </c>
      <c r="E151" s="27" t="s">
        <v>112</v>
      </c>
      <c r="F151" s="94"/>
      <c r="G151" s="99">
        <f t="shared" ref="G151:G157" si="15">+F151*D151</f>
        <v>0</v>
      </c>
    </row>
    <row r="152" spans="1:7" ht="60" x14ac:dyDescent="0.35">
      <c r="A152" s="84">
        <f t="shared" ref="A152:A166" si="16">A151+0.01</f>
        <v>10.02</v>
      </c>
      <c r="B152" s="26" t="s">
        <v>412</v>
      </c>
      <c r="C152" s="26" t="s">
        <v>413</v>
      </c>
      <c r="D152" s="19">
        <v>1</v>
      </c>
      <c r="E152" s="27" t="s">
        <v>112</v>
      </c>
      <c r="F152" s="94"/>
      <c r="G152" s="99">
        <f t="shared" si="15"/>
        <v>0</v>
      </c>
    </row>
    <row r="153" spans="1:7" ht="75" x14ac:dyDescent="0.35">
      <c r="A153" s="84">
        <f t="shared" si="16"/>
        <v>10.029999999999999</v>
      </c>
      <c r="B153" s="26" t="s">
        <v>414</v>
      </c>
      <c r="C153" s="26" t="s">
        <v>415</v>
      </c>
      <c r="D153" s="19">
        <v>2</v>
      </c>
      <c r="E153" s="27" t="s">
        <v>112</v>
      </c>
      <c r="F153" s="94"/>
      <c r="G153" s="99">
        <f t="shared" si="15"/>
        <v>0</v>
      </c>
    </row>
    <row r="154" spans="1:7" ht="75" x14ac:dyDescent="0.35">
      <c r="A154" s="84">
        <f t="shared" si="16"/>
        <v>10.039999999999999</v>
      </c>
      <c r="B154" s="26" t="s">
        <v>416</v>
      </c>
      <c r="C154" s="26" t="s">
        <v>417</v>
      </c>
      <c r="D154" s="19">
        <v>1</v>
      </c>
      <c r="E154" s="27" t="s">
        <v>112</v>
      </c>
      <c r="F154" s="94"/>
      <c r="G154" s="99">
        <f t="shared" si="15"/>
        <v>0</v>
      </c>
    </row>
    <row r="155" spans="1:7" ht="45" x14ac:dyDescent="0.35">
      <c r="A155" s="84">
        <f t="shared" si="16"/>
        <v>10.049999999999999</v>
      </c>
      <c r="B155" s="26" t="s">
        <v>439</v>
      </c>
      <c r="C155" s="26" t="s">
        <v>438</v>
      </c>
      <c r="D155" s="19">
        <v>4</v>
      </c>
      <c r="E155" s="27" t="s">
        <v>112</v>
      </c>
      <c r="F155" s="94"/>
      <c r="G155" s="99">
        <f t="shared" si="15"/>
        <v>0</v>
      </c>
    </row>
    <row r="156" spans="1:7" ht="30" x14ac:dyDescent="0.35">
      <c r="A156" s="84">
        <f t="shared" si="16"/>
        <v>10.059999999999999</v>
      </c>
      <c r="B156" s="26" t="s">
        <v>446</v>
      </c>
      <c r="C156" s="26" t="s">
        <v>180</v>
      </c>
      <c r="D156" s="55">
        <v>2</v>
      </c>
      <c r="E156" s="27" t="s">
        <v>112</v>
      </c>
      <c r="F156" s="94"/>
      <c r="G156" s="99">
        <f t="shared" si="15"/>
        <v>0</v>
      </c>
    </row>
    <row r="157" spans="1:7" ht="30" x14ac:dyDescent="0.35">
      <c r="A157" s="84">
        <f t="shared" si="16"/>
        <v>10.069999999999999</v>
      </c>
      <c r="B157" s="26" t="s">
        <v>447</v>
      </c>
      <c r="C157" s="26" t="s">
        <v>259</v>
      </c>
      <c r="D157" s="19">
        <v>2</v>
      </c>
      <c r="E157" s="27" t="s">
        <v>112</v>
      </c>
      <c r="F157" s="94"/>
      <c r="G157" s="99">
        <f t="shared" si="15"/>
        <v>0</v>
      </c>
    </row>
    <row r="158" spans="1:7" ht="80.099999999999994" customHeight="1" x14ac:dyDescent="0.35">
      <c r="A158" s="84">
        <f t="shared" si="16"/>
        <v>10.079999999999998</v>
      </c>
      <c r="B158" s="26" t="s">
        <v>448</v>
      </c>
      <c r="C158" s="26" t="s">
        <v>418</v>
      </c>
      <c r="D158" s="19">
        <v>1</v>
      </c>
      <c r="E158" s="27" t="s">
        <v>112</v>
      </c>
      <c r="F158" s="94"/>
      <c r="G158" s="99">
        <f t="shared" ref="G158:G166" si="17">+F158*D158</f>
        <v>0</v>
      </c>
    </row>
    <row r="159" spans="1:7" ht="75" x14ac:dyDescent="0.35">
      <c r="A159" s="84">
        <f t="shared" si="16"/>
        <v>10.089999999999998</v>
      </c>
      <c r="B159" s="26" t="s">
        <v>419</v>
      </c>
      <c r="C159" s="26" t="s">
        <v>420</v>
      </c>
      <c r="D159" s="19">
        <v>1</v>
      </c>
      <c r="E159" s="27" t="s">
        <v>112</v>
      </c>
      <c r="F159" s="94"/>
      <c r="G159" s="99">
        <f t="shared" si="17"/>
        <v>0</v>
      </c>
    </row>
    <row r="160" spans="1:7" ht="75" x14ac:dyDescent="0.35">
      <c r="A160" s="84">
        <f t="shared" si="16"/>
        <v>10.099999999999998</v>
      </c>
      <c r="B160" s="26" t="s">
        <v>421</v>
      </c>
      <c r="C160" s="26" t="s">
        <v>422</v>
      </c>
      <c r="D160" s="19">
        <v>1</v>
      </c>
      <c r="E160" s="27" t="s">
        <v>112</v>
      </c>
      <c r="F160" s="94"/>
      <c r="G160" s="99">
        <f t="shared" si="17"/>
        <v>0</v>
      </c>
    </row>
    <row r="161" spans="1:7" ht="60" x14ac:dyDescent="0.35">
      <c r="A161" s="84">
        <f t="shared" si="16"/>
        <v>10.109999999999998</v>
      </c>
      <c r="B161" s="26" t="s">
        <v>423</v>
      </c>
      <c r="C161" s="26" t="s">
        <v>424</v>
      </c>
      <c r="D161" s="19">
        <v>4</v>
      </c>
      <c r="E161" s="27" t="s">
        <v>112</v>
      </c>
      <c r="F161" s="94"/>
      <c r="G161" s="99">
        <f>+F161*D161</f>
        <v>0</v>
      </c>
    </row>
    <row r="162" spans="1:7" ht="60" x14ac:dyDescent="0.35">
      <c r="A162" s="84">
        <f t="shared" si="16"/>
        <v>10.119999999999997</v>
      </c>
      <c r="B162" s="26" t="s">
        <v>425</v>
      </c>
      <c r="C162" s="26" t="s">
        <v>426</v>
      </c>
      <c r="D162" s="19">
        <v>4</v>
      </c>
      <c r="E162" s="27" t="s">
        <v>112</v>
      </c>
      <c r="F162" s="94"/>
      <c r="G162" s="99">
        <f t="shared" si="17"/>
        <v>0</v>
      </c>
    </row>
    <row r="163" spans="1:7" ht="60" x14ac:dyDescent="0.35">
      <c r="A163" s="84">
        <f t="shared" si="16"/>
        <v>10.129999999999997</v>
      </c>
      <c r="B163" s="26" t="s">
        <v>427</v>
      </c>
      <c r="C163" s="26" t="s">
        <v>428</v>
      </c>
      <c r="D163" s="19">
        <v>6</v>
      </c>
      <c r="E163" s="27" t="s">
        <v>112</v>
      </c>
      <c r="F163" s="94"/>
      <c r="G163" s="99">
        <f t="shared" si="17"/>
        <v>0</v>
      </c>
    </row>
    <row r="164" spans="1:7" ht="60" x14ac:dyDescent="0.35">
      <c r="A164" s="84">
        <f t="shared" si="16"/>
        <v>10.139999999999997</v>
      </c>
      <c r="B164" s="26" t="s">
        <v>429</v>
      </c>
      <c r="C164" s="26" t="s">
        <v>430</v>
      </c>
      <c r="D164" s="19">
        <v>2</v>
      </c>
      <c r="E164" s="27" t="s">
        <v>112</v>
      </c>
      <c r="F164" s="94"/>
      <c r="G164" s="99">
        <f t="shared" si="17"/>
        <v>0</v>
      </c>
    </row>
    <row r="165" spans="1:7" ht="80.099999999999994" customHeight="1" x14ac:dyDescent="0.35">
      <c r="A165" s="84">
        <f t="shared" si="16"/>
        <v>10.149999999999997</v>
      </c>
      <c r="B165" s="26" t="s">
        <v>431</v>
      </c>
      <c r="C165" s="26" t="s">
        <v>432</v>
      </c>
      <c r="D165" s="19">
        <v>4</v>
      </c>
      <c r="E165" s="27" t="s">
        <v>112</v>
      </c>
      <c r="F165" s="94"/>
      <c r="G165" s="99">
        <f t="shared" si="17"/>
        <v>0</v>
      </c>
    </row>
    <row r="166" spans="1:7" ht="80.099999999999994" customHeight="1" thickBot="1" x14ac:dyDescent="0.4">
      <c r="A166" s="84">
        <f t="shared" si="16"/>
        <v>10.159999999999997</v>
      </c>
      <c r="B166" s="26" t="s">
        <v>433</v>
      </c>
      <c r="C166" s="26" t="s">
        <v>434</v>
      </c>
      <c r="D166" s="19">
        <v>4</v>
      </c>
      <c r="E166" s="27" t="s">
        <v>112</v>
      </c>
      <c r="F166" s="94"/>
      <c r="G166" s="99">
        <f t="shared" si="17"/>
        <v>0</v>
      </c>
    </row>
    <row r="167" spans="1:7" ht="21.75" thickBot="1" x14ac:dyDescent="0.4">
      <c r="A167" s="65">
        <v>11</v>
      </c>
      <c r="B167" s="70" t="s">
        <v>83</v>
      </c>
      <c r="C167" s="66"/>
      <c r="D167" s="66"/>
      <c r="E167" s="66"/>
      <c r="F167" s="104"/>
      <c r="G167" s="83">
        <f>SUBTOTAL(9,G168:G174)</f>
        <v>0</v>
      </c>
    </row>
    <row r="168" spans="1:7" x14ac:dyDescent="0.35">
      <c r="A168" s="19">
        <f>A167+0.01</f>
        <v>11.01</v>
      </c>
      <c r="B168" s="26" t="s">
        <v>183</v>
      </c>
      <c r="C168" s="26" t="s">
        <v>184</v>
      </c>
      <c r="D168" s="19">
        <v>103</v>
      </c>
      <c r="E168" s="27" t="s">
        <v>177</v>
      </c>
      <c r="F168" s="94"/>
      <c r="G168" s="77">
        <f>D168*F168</f>
        <v>0</v>
      </c>
    </row>
    <row r="169" spans="1:7" x14ac:dyDescent="0.35">
      <c r="A169" s="19">
        <f t="shared" ref="A169:A174" si="18">A168+0.01</f>
        <v>11.02</v>
      </c>
      <c r="B169" s="26" t="s">
        <v>185</v>
      </c>
      <c r="C169" s="26" t="s">
        <v>84</v>
      </c>
      <c r="D169" s="19">
        <f>D168*0.15</f>
        <v>15.45</v>
      </c>
      <c r="E169" s="27" t="s">
        <v>330</v>
      </c>
      <c r="F169" s="94"/>
      <c r="G169" s="77">
        <f t="shared" ref="G169:G229" si="19">D169*F169</f>
        <v>0</v>
      </c>
    </row>
    <row r="170" spans="1:7" ht="27" customHeight="1" x14ac:dyDescent="0.35">
      <c r="A170" s="19">
        <f t="shared" si="18"/>
        <v>11.03</v>
      </c>
      <c r="B170" s="26" t="s">
        <v>449</v>
      </c>
      <c r="C170" s="26" t="s">
        <v>85</v>
      </c>
      <c r="D170" s="19">
        <v>5</v>
      </c>
      <c r="E170" s="27" t="s">
        <v>112</v>
      </c>
      <c r="F170" s="94"/>
      <c r="G170" s="77">
        <f t="shared" si="19"/>
        <v>0</v>
      </c>
    </row>
    <row r="171" spans="1:7" ht="30" x14ac:dyDescent="0.35">
      <c r="A171" s="19">
        <f t="shared" si="18"/>
        <v>11.04</v>
      </c>
      <c r="B171" s="26" t="s">
        <v>156</v>
      </c>
      <c r="C171" s="26" t="s">
        <v>355</v>
      </c>
      <c r="D171" s="19">
        <f>(80.71+134.23)*0.1</f>
        <v>21.494</v>
      </c>
      <c r="E171" s="27" t="s">
        <v>330</v>
      </c>
      <c r="F171" s="105"/>
      <c r="G171" s="72">
        <f t="shared" si="19"/>
        <v>0</v>
      </c>
    </row>
    <row r="172" spans="1:7" ht="45" x14ac:dyDescent="0.35">
      <c r="A172" s="19">
        <f t="shared" si="18"/>
        <v>11.049999999999999</v>
      </c>
      <c r="B172" s="26" t="s">
        <v>157</v>
      </c>
      <c r="C172" s="26" t="s">
        <v>356</v>
      </c>
      <c r="D172" s="19">
        <f>(37.78+356.38)*0.1</f>
        <v>39.415999999999997</v>
      </c>
      <c r="E172" s="27" t="s">
        <v>330</v>
      </c>
      <c r="F172" s="105"/>
      <c r="G172" s="72">
        <f t="shared" si="19"/>
        <v>0</v>
      </c>
    </row>
    <row r="173" spans="1:7" ht="30" x14ac:dyDescent="0.35">
      <c r="A173" s="19">
        <f t="shared" si="18"/>
        <v>11.059999999999999</v>
      </c>
      <c r="B173" s="26" t="s">
        <v>249</v>
      </c>
      <c r="C173" s="26" t="s">
        <v>357</v>
      </c>
      <c r="D173" s="25">
        <f>14.54*0.1</f>
        <v>1.454</v>
      </c>
      <c r="E173" s="27" t="s">
        <v>177</v>
      </c>
      <c r="F173" s="105"/>
      <c r="G173" s="72">
        <f t="shared" si="19"/>
        <v>0</v>
      </c>
    </row>
    <row r="174" spans="1:7" ht="24.75" customHeight="1" thickBot="1" x14ac:dyDescent="0.4">
      <c r="A174" s="19">
        <f t="shared" si="18"/>
        <v>11.069999999999999</v>
      </c>
      <c r="B174" s="26" t="s">
        <v>158</v>
      </c>
      <c r="C174" s="26" t="s">
        <v>358</v>
      </c>
      <c r="D174" s="19">
        <v>33.200000000000003</v>
      </c>
      <c r="E174" s="27" t="s">
        <v>369</v>
      </c>
      <c r="F174" s="105"/>
      <c r="G174" s="72">
        <f t="shared" si="19"/>
        <v>0</v>
      </c>
    </row>
    <row r="175" spans="1:7" ht="21.75" thickBot="1" x14ac:dyDescent="0.4">
      <c r="A175" s="65">
        <v>12</v>
      </c>
      <c r="B175" s="70" t="s">
        <v>100</v>
      </c>
      <c r="C175" s="66"/>
      <c r="D175" s="66"/>
      <c r="E175" s="66"/>
      <c r="F175" s="104"/>
      <c r="G175" s="83">
        <f>SUBTOTAL(9,G176:G187)</f>
        <v>0</v>
      </c>
    </row>
    <row r="176" spans="1:7" ht="30" x14ac:dyDescent="0.35">
      <c r="A176" s="19">
        <f>A175+0.01</f>
        <v>12.01</v>
      </c>
      <c r="B176" s="26" t="s">
        <v>131</v>
      </c>
      <c r="C176" s="26" t="s">
        <v>101</v>
      </c>
      <c r="D176" s="19">
        <v>9.2925000000000004</v>
      </c>
      <c r="E176" s="27" t="s">
        <v>175</v>
      </c>
      <c r="F176" s="96"/>
      <c r="G176" s="72">
        <f t="shared" si="19"/>
        <v>0</v>
      </c>
    </row>
    <row r="177" spans="1:7" x14ac:dyDescent="0.35">
      <c r="A177" s="19">
        <f t="shared" ref="A177:A187" si="20">A176+0.01</f>
        <v>12.02</v>
      </c>
      <c r="B177" s="26" t="s">
        <v>132</v>
      </c>
      <c r="C177" s="26" t="s">
        <v>102</v>
      </c>
      <c r="D177" s="19">
        <v>12.080250000000001</v>
      </c>
      <c r="E177" s="27" t="s">
        <v>176</v>
      </c>
      <c r="F177" s="98"/>
      <c r="G177" s="72">
        <f t="shared" si="19"/>
        <v>0</v>
      </c>
    </row>
    <row r="178" spans="1:7" ht="30" x14ac:dyDescent="0.35">
      <c r="A178" s="19">
        <f t="shared" si="20"/>
        <v>12.03</v>
      </c>
      <c r="B178" s="54" t="s">
        <v>133</v>
      </c>
      <c r="C178" s="54" t="s">
        <v>250</v>
      </c>
      <c r="D178" s="55">
        <v>5.9737500000000008</v>
      </c>
      <c r="E178" s="56" t="s">
        <v>103</v>
      </c>
      <c r="F178" s="98"/>
      <c r="G178" s="72">
        <f t="shared" si="19"/>
        <v>0</v>
      </c>
    </row>
    <row r="179" spans="1:7" ht="45" x14ac:dyDescent="0.35">
      <c r="A179" s="19">
        <f t="shared" si="20"/>
        <v>12.04</v>
      </c>
      <c r="B179" s="54" t="s">
        <v>134</v>
      </c>
      <c r="C179" s="54" t="s">
        <v>359</v>
      </c>
      <c r="D179" s="55">
        <v>3.3187500000000001</v>
      </c>
      <c r="E179" s="56" t="s">
        <v>330</v>
      </c>
      <c r="F179" s="96"/>
      <c r="G179" s="72">
        <f t="shared" si="19"/>
        <v>0</v>
      </c>
    </row>
    <row r="180" spans="1:7" ht="60" x14ac:dyDescent="0.35">
      <c r="A180" s="19">
        <f t="shared" si="20"/>
        <v>12.049999999999999</v>
      </c>
      <c r="B180" s="26" t="s">
        <v>135</v>
      </c>
      <c r="C180" s="26" t="s">
        <v>360</v>
      </c>
      <c r="D180" s="19">
        <v>0.88500000000000001</v>
      </c>
      <c r="E180" s="27" t="s">
        <v>330</v>
      </c>
      <c r="F180" s="98"/>
      <c r="G180" s="72">
        <f t="shared" si="19"/>
        <v>0</v>
      </c>
    </row>
    <row r="181" spans="1:7" ht="60" x14ac:dyDescent="0.35">
      <c r="A181" s="19">
        <f t="shared" si="20"/>
        <v>12.059999999999999</v>
      </c>
      <c r="B181" s="26" t="s">
        <v>136</v>
      </c>
      <c r="C181" s="26" t="s">
        <v>361</v>
      </c>
      <c r="D181" s="19">
        <v>0.88500000000000001</v>
      </c>
      <c r="E181" s="27" t="s">
        <v>330</v>
      </c>
      <c r="F181" s="96"/>
      <c r="G181" s="72">
        <f t="shared" si="19"/>
        <v>0</v>
      </c>
    </row>
    <row r="182" spans="1:7" ht="45" x14ac:dyDescent="0.35">
      <c r="A182" s="19">
        <f t="shared" si="20"/>
        <v>12.069999999999999</v>
      </c>
      <c r="B182" s="26" t="s">
        <v>137</v>
      </c>
      <c r="C182" s="26" t="s">
        <v>362</v>
      </c>
      <c r="D182" s="19">
        <v>0.88500000000000001</v>
      </c>
      <c r="E182" s="27" t="s">
        <v>330</v>
      </c>
      <c r="F182" s="98"/>
      <c r="G182" s="72">
        <f t="shared" si="19"/>
        <v>0</v>
      </c>
    </row>
    <row r="183" spans="1:7" x14ac:dyDescent="0.35">
      <c r="A183" s="19">
        <f t="shared" si="20"/>
        <v>12.079999999999998</v>
      </c>
      <c r="B183" s="26" t="s">
        <v>105</v>
      </c>
      <c r="C183" s="26" t="s">
        <v>363</v>
      </c>
      <c r="D183" s="19">
        <v>11.8</v>
      </c>
      <c r="E183" s="27" t="s">
        <v>177</v>
      </c>
      <c r="F183" s="96"/>
      <c r="G183" s="72">
        <f t="shared" si="19"/>
        <v>0</v>
      </c>
    </row>
    <row r="184" spans="1:7" x14ac:dyDescent="0.35">
      <c r="A184" s="19">
        <f t="shared" si="20"/>
        <v>12.089999999999998</v>
      </c>
      <c r="B184" s="26" t="s">
        <v>104</v>
      </c>
      <c r="C184" s="26" t="s">
        <v>363</v>
      </c>
      <c r="D184" s="19">
        <v>25.960000000000004</v>
      </c>
      <c r="E184" s="27" t="s">
        <v>177</v>
      </c>
      <c r="F184" s="98"/>
      <c r="G184" s="72">
        <f t="shared" si="19"/>
        <v>0</v>
      </c>
    </row>
    <row r="185" spans="1:7" x14ac:dyDescent="0.35">
      <c r="A185" s="19">
        <f t="shared" si="20"/>
        <v>12.099999999999998</v>
      </c>
      <c r="B185" s="26" t="s">
        <v>106</v>
      </c>
      <c r="C185" s="26" t="s">
        <v>178</v>
      </c>
      <c r="D185" s="19">
        <v>129.80000000000001</v>
      </c>
      <c r="E185" s="27" t="s">
        <v>177</v>
      </c>
      <c r="F185" s="98"/>
      <c r="G185" s="72">
        <f t="shared" si="19"/>
        <v>0</v>
      </c>
    </row>
    <row r="186" spans="1:7" x14ac:dyDescent="0.35">
      <c r="A186" s="19">
        <f t="shared" si="20"/>
        <v>12.109999999999998</v>
      </c>
      <c r="B186" s="54" t="s">
        <v>138</v>
      </c>
      <c r="C186" s="54" t="s">
        <v>179</v>
      </c>
      <c r="D186" s="55">
        <v>13.275</v>
      </c>
      <c r="E186" s="56" t="s">
        <v>177</v>
      </c>
      <c r="F186" s="96"/>
      <c r="G186" s="72">
        <f t="shared" si="19"/>
        <v>0</v>
      </c>
    </row>
    <row r="187" spans="1:7" ht="21.75" thickBot="1" x14ac:dyDescent="0.4">
      <c r="A187" s="19">
        <f t="shared" si="20"/>
        <v>12.119999999999997</v>
      </c>
      <c r="B187" s="54" t="s">
        <v>129</v>
      </c>
      <c r="C187" s="54" t="s">
        <v>251</v>
      </c>
      <c r="D187" s="55">
        <v>59</v>
      </c>
      <c r="E187" s="56" t="s">
        <v>369</v>
      </c>
      <c r="F187" s="98"/>
      <c r="G187" s="72">
        <f t="shared" si="19"/>
        <v>0</v>
      </c>
    </row>
    <row r="188" spans="1:7" s="17" customFormat="1" ht="20.25" customHeight="1" thickBot="1" x14ac:dyDescent="0.3">
      <c r="A188" s="82">
        <v>13</v>
      </c>
      <c r="B188" s="66" t="s">
        <v>186</v>
      </c>
      <c r="C188" s="71"/>
      <c r="D188" s="71"/>
      <c r="E188" s="71"/>
      <c r="F188" s="106"/>
      <c r="G188" s="83">
        <f>SUBTOTAL(9,G189:G210)</f>
        <v>0</v>
      </c>
    </row>
    <row r="189" spans="1:7" s="18" customFormat="1" ht="36.950000000000003" customHeight="1" x14ac:dyDescent="0.25">
      <c r="A189" s="19">
        <f>A188+0.01</f>
        <v>13.01</v>
      </c>
      <c r="B189" s="59" t="s">
        <v>187</v>
      </c>
      <c r="C189" s="59" t="s">
        <v>188</v>
      </c>
      <c r="D189" s="60">
        <v>4</v>
      </c>
      <c r="E189" s="61" t="s">
        <v>112</v>
      </c>
      <c r="F189" s="100"/>
      <c r="G189" s="74">
        <f t="shared" ref="G189:G208" si="21">+F189*D189</f>
        <v>0</v>
      </c>
    </row>
    <row r="190" spans="1:7" s="18" customFormat="1" ht="65.099999999999994" customHeight="1" x14ac:dyDescent="0.25">
      <c r="A190" s="19">
        <f t="shared" ref="A190:A210" si="22">A189+0.01</f>
        <v>13.02</v>
      </c>
      <c r="B190" s="26" t="s">
        <v>189</v>
      </c>
      <c r="C190" s="26" t="s">
        <v>190</v>
      </c>
      <c r="D190" s="19">
        <v>5</v>
      </c>
      <c r="E190" s="27" t="s">
        <v>112</v>
      </c>
      <c r="F190" s="98"/>
      <c r="G190" s="73">
        <f t="shared" si="21"/>
        <v>0</v>
      </c>
    </row>
    <row r="191" spans="1:7" s="18" customFormat="1" ht="22.5" customHeight="1" x14ac:dyDescent="0.25">
      <c r="A191" s="19">
        <f t="shared" si="22"/>
        <v>13.03</v>
      </c>
      <c r="B191" s="26" t="s">
        <v>191</v>
      </c>
      <c r="C191" s="26" t="s">
        <v>192</v>
      </c>
      <c r="D191" s="19">
        <v>1</v>
      </c>
      <c r="E191" s="27" t="s">
        <v>141</v>
      </c>
      <c r="F191" s="98"/>
      <c r="G191" s="73">
        <f t="shared" si="21"/>
        <v>0</v>
      </c>
    </row>
    <row r="192" spans="1:7" s="18" customFormat="1" ht="36.950000000000003" customHeight="1" x14ac:dyDescent="0.25">
      <c r="A192" s="19">
        <f t="shared" si="22"/>
        <v>13.04</v>
      </c>
      <c r="B192" s="26" t="s">
        <v>193</v>
      </c>
      <c r="C192" s="26" t="s">
        <v>194</v>
      </c>
      <c r="D192" s="19">
        <v>4</v>
      </c>
      <c r="E192" s="27" t="s">
        <v>112</v>
      </c>
      <c r="F192" s="98"/>
      <c r="G192" s="73">
        <f t="shared" si="21"/>
        <v>0</v>
      </c>
    </row>
    <row r="193" spans="1:7" s="18" customFormat="1" ht="80.099999999999994" customHeight="1" x14ac:dyDescent="0.25">
      <c r="A193" s="19">
        <f t="shared" si="22"/>
        <v>13.049999999999999</v>
      </c>
      <c r="B193" s="26" t="s">
        <v>195</v>
      </c>
      <c r="C193" s="26" t="s">
        <v>196</v>
      </c>
      <c r="D193" s="19">
        <v>1</v>
      </c>
      <c r="E193" s="27" t="s">
        <v>371</v>
      </c>
      <c r="F193" s="103"/>
      <c r="G193" s="75">
        <f t="shared" si="21"/>
        <v>0</v>
      </c>
    </row>
    <row r="194" spans="1:7" s="18" customFormat="1" ht="48" customHeight="1" x14ac:dyDescent="0.25">
      <c r="A194" s="19">
        <f t="shared" si="22"/>
        <v>13.059999999999999</v>
      </c>
      <c r="B194" s="26" t="s">
        <v>197</v>
      </c>
      <c r="C194" s="26" t="s">
        <v>198</v>
      </c>
      <c r="D194" s="19">
        <v>1</v>
      </c>
      <c r="E194" s="27" t="s">
        <v>112</v>
      </c>
      <c r="F194" s="98"/>
      <c r="G194" s="73">
        <f t="shared" si="21"/>
        <v>0</v>
      </c>
    </row>
    <row r="195" spans="1:7" s="18" customFormat="1" ht="36.950000000000003" customHeight="1" x14ac:dyDescent="0.25">
      <c r="A195" s="19">
        <f t="shared" si="22"/>
        <v>13.069999999999999</v>
      </c>
      <c r="B195" s="26" t="s">
        <v>199</v>
      </c>
      <c r="C195" s="26" t="s">
        <v>200</v>
      </c>
      <c r="D195" s="19">
        <v>3</v>
      </c>
      <c r="E195" s="27" t="s">
        <v>112</v>
      </c>
      <c r="F195" s="103"/>
      <c r="G195" s="75">
        <f t="shared" si="21"/>
        <v>0</v>
      </c>
    </row>
    <row r="196" spans="1:7" s="18" customFormat="1" ht="36.950000000000003" customHeight="1" x14ac:dyDescent="0.25">
      <c r="A196" s="19">
        <f t="shared" si="22"/>
        <v>13.079999999999998</v>
      </c>
      <c r="B196" s="26" t="s">
        <v>201</v>
      </c>
      <c r="C196" s="26" t="s">
        <v>229</v>
      </c>
      <c r="D196" s="19">
        <v>4</v>
      </c>
      <c r="E196" s="27" t="s">
        <v>112</v>
      </c>
      <c r="F196" s="103"/>
      <c r="G196" s="75">
        <f t="shared" si="21"/>
        <v>0</v>
      </c>
    </row>
    <row r="197" spans="1:7" s="18" customFormat="1" ht="36.950000000000003" customHeight="1" x14ac:dyDescent="0.25">
      <c r="A197" s="19">
        <f t="shared" si="22"/>
        <v>13.089999999999998</v>
      </c>
      <c r="B197" s="26" t="s">
        <v>202</v>
      </c>
      <c r="C197" s="26" t="s">
        <v>203</v>
      </c>
      <c r="D197" s="19">
        <v>1</v>
      </c>
      <c r="E197" s="27" t="s">
        <v>112</v>
      </c>
      <c r="F197" s="103"/>
      <c r="G197" s="75">
        <f t="shared" si="21"/>
        <v>0</v>
      </c>
    </row>
    <row r="198" spans="1:7" s="18" customFormat="1" ht="60" customHeight="1" x14ac:dyDescent="0.25">
      <c r="A198" s="19">
        <f t="shared" si="22"/>
        <v>13.099999999999998</v>
      </c>
      <c r="B198" s="26" t="s">
        <v>204</v>
      </c>
      <c r="C198" s="26" t="s">
        <v>230</v>
      </c>
      <c r="D198" s="19">
        <v>2</v>
      </c>
      <c r="E198" s="27" t="s">
        <v>112</v>
      </c>
      <c r="F198" s="103"/>
      <c r="G198" s="75">
        <f t="shared" si="21"/>
        <v>0</v>
      </c>
    </row>
    <row r="199" spans="1:7" s="18" customFormat="1" ht="60" customHeight="1" x14ac:dyDescent="0.25">
      <c r="A199" s="19">
        <f t="shared" si="22"/>
        <v>13.109999999999998</v>
      </c>
      <c r="B199" s="26" t="s">
        <v>205</v>
      </c>
      <c r="C199" s="69" t="s">
        <v>231</v>
      </c>
      <c r="D199" s="19">
        <v>2</v>
      </c>
      <c r="E199" s="27" t="s">
        <v>112</v>
      </c>
      <c r="F199" s="103"/>
      <c r="G199" s="75">
        <f t="shared" si="21"/>
        <v>0</v>
      </c>
    </row>
    <row r="200" spans="1:7" s="18" customFormat="1" ht="69.75" customHeight="1" x14ac:dyDescent="0.25">
      <c r="A200" s="19">
        <f t="shared" si="22"/>
        <v>13.119999999999997</v>
      </c>
      <c r="B200" s="26" t="s">
        <v>206</v>
      </c>
      <c r="C200" s="26" t="s">
        <v>258</v>
      </c>
      <c r="D200" s="19">
        <v>2</v>
      </c>
      <c r="E200" s="27" t="s">
        <v>112</v>
      </c>
      <c r="F200" s="103"/>
      <c r="G200" s="75">
        <f t="shared" si="21"/>
        <v>0</v>
      </c>
    </row>
    <row r="201" spans="1:7" s="18" customFormat="1" ht="60" customHeight="1" x14ac:dyDescent="0.25">
      <c r="A201" s="85">
        <f t="shared" si="22"/>
        <v>13.129999999999997</v>
      </c>
      <c r="B201" s="26" t="s">
        <v>254</v>
      </c>
      <c r="C201" s="26" t="s">
        <v>407</v>
      </c>
      <c r="D201" s="19">
        <v>4</v>
      </c>
      <c r="E201" s="27" t="s">
        <v>255</v>
      </c>
      <c r="F201" s="103"/>
      <c r="G201" s="75">
        <f t="shared" si="21"/>
        <v>0</v>
      </c>
    </row>
    <row r="202" spans="1:7" s="18" customFormat="1" ht="48" customHeight="1" x14ac:dyDescent="0.25">
      <c r="A202" s="19">
        <f t="shared" si="22"/>
        <v>13.139999999999997</v>
      </c>
      <c r="B202" s="26" t="s">
        <v>232</v>
      </c>
      <c r="C202" s="26" t="s">
        <v>233</v>
      </c>
      <c r="D202" s="19">
        <v>1</v>
      </c>
      <c r="E202" s="27" t="s">
        <v>371</v>
      </c>
      <c r="F202" s="98"/>
      <c r="G202" s="73">
        <f t="shared" si="21"/>
        <v>0</v>
      </c>
    </row>
    <row r="203" spans="1:7" s="18" customFormat="1" ht="45" x14ac:dyDescent="0.25">
      <c r="A203" s="19">
        <f t="shared" si="22"/>
        <v>13.149999999999997</v>
      </c>
      <c r="B203" s="26" t="s">
        <v>234</v>
      </c>
      <c r="C203" s="26" t="s">
        <v>235</v>
      </c>
      <c r="D203" s="19">
        <v>1</v>
      </c>
      <c r="E203" s="27" t="s">
        <v>371</v>
      </c>
      <c r="F203" s="98"/>
      <c r="G203" s="73">
        <f t="shared" si="21"/>
        <v>0</v>
      </c>
    </row>
    <row r="204" spans="1:7" s="18" customFormat="1" ht="36.950000000000003" customHeight="1" x14ac:dyDescent="0.25">
      <c r="A204" s="19">
        <f t="shared" si="22"/>
        <v>13.159999999999997</v>
      </c>
      <c r="B204" s="26" t="s">
        <v>236</v>
      </c>
      <c r="C204" s="26" t="s">
        <v>237</v>
      </c>
      <c r="D204" s="19">
        <v>1</v>
      </c>
      <c r="E204" s="27" t="s">
        <v>371</v>
      </c>
      <c r="F204" s="98"/>
      <c r="G204" s="73">
        <f t="shared" si="21"/>
        <v>0</v>
      </c>
    </row>
    <row r="205" spans="1:7" s="18" customFormat="1" ht="36.950000000000003" customHeight="1" x14ac:dyDescent="0.25">
      <c r="A205" s="19">
        <f t="shared" si="22"/>
        <v>13.169999999999996</v>
      </c>
      <c r="B205" s="26" t="s">
        <v>207</v>
      </c>
      <c r="C205" s="26" t="s">
        <v>208</v>
      </c>
      <c r="D205" s="19">
        <v>1</v>
      </c>
      <c r="E205" s="27" t="s">
        <v>112</v>
      </c>
      <c r="F205" s="98"/>
      <c r="G205" s="73">
        <f>+F205*D205</f>
        <v>0</v>
      </c>
    </row>
    <row r="206" spans="1:7" s="18" customFormat="1" ht="36.950000000000003" customHeight="1" x14ac:dyDescent="0.25">
      <c r="A206" s="19">
        <f t="shared" si="22"/>
        <v>13.179999999999996</v>
      </c>
      <c r="B206" s="26" t="s">
        <v>209</v>
      </c>
      <c r="C206" s="26" t="s">
        <v>210</v>
      </c>
      <c r="D206" s="19">
        <v>2</v>
      </c>
      <c r="E206" s="27" t="s">
        <v>112</v>
      </c>
      <c r="F206" s="98"/>
      <c r="G206" s="73">
        <f>+F206*D206</f>
        <v>0</v>
      </c>
    </row>
    <row r="207" spans="1:7" s="18" customFormat="1" ht="36.950000000000003" customHeight="1" x14ac:dyDescent="0.25">
      <c r="A207" s="19">
        <f t="shared" si="22"/>
        <v>13.189999999999996</v>
      </c>
      <c r="B207" s="26" t="s">
        <v>211</v>
      </c>
      <c r="C207" s="26" t="s">
        <v>212</v>
      </c>
      <c r="D207" s="19">
        <v>3</v>
      </c>
      <c r="E207" s="27" t="s">
        <v>112</v>
      </c>
      <c r="F207" s="98"/>
      <c r="G207" s="73">
        <f t="shared" si="21"/>
        <v>0</v>
      </c>
    </row>
    <row r="208" spans="1:7" s="18" customFormat="1" ht="36.950000000000003" customHeight="1" x14ac:dyDescent="0.25">
      <c r="A208" s="19">
        <f t="shared" si="22"/>
        <v>13.199999999999996</v>
      </c>
      <c r="B208" s="26" t="s">
        <v>213</v>
      </c>
      <c r="C208" s="26" t="s">
        <v>214</v>
      </c>
      <c r="D208" s="19">
        <v>1</v>
      </c>
      <c r="E208" s="27" t="s">
        <v>112</v>
      </c>
      <c r="F208" s="98"/>
      <c r="G208" s="73">
        <f t="shared" si="21"/>
        <v>0</v>
      </c>
    </row>
    <row r="209" spans="1:10" s="18" customFormat="1" ht="48" customHeight="1" x14ac:dyDescent="0.25">
      <c r="A209" s="19">
        <f t="shared" si="22"/>
        <v>13.209999999999996</v>
      </c>
      <c r="B209" s="26" t="s">
        <v>215</v>
      </c>
      <c r="C209" s="26" t="s">
        <v>216</v>
      </c>
      <c r="D209" s="19">
        <v>3</v>
      </c>
      <c r="E209" s="27" t="s">
        <v>112</v>
      </c>
      <c r="F209" s="98"/>
      <c r="G209" s="73">
        <f>+F209*D209</f>
        <v>0</v>
      </c>
    </row>
    <row r="210" spans="1:10" s="18" customFormat="1" ht="36.950000000000003" customHeight="1" thickBot="1" x14ac:dyDescent="0.3">
      <c r="A210" s="19">
        <f t="shared" si="22"/>
        <v>13.219999999999995</v>
      </c>
      <c r="B210" s="28" t="s">
        <v>217</v>
      </c>
      <c r="C210" s="28" t="s">
        <v>218</v>
      </c>
      <c r="D210" s="23">
        <v>5</v>
      </c>
      <c r="E210" s="30" t="s">
        <v>112</v>
      </c>
      <c r="F210" s="93"/>
      <c r="G210" s="76">
        <f>+F210*D210</f>
        <v>0</v>
      </c>
    </row>
    <row r="211" spans="1:10" s="18" customFormat="1" ht="20.25" customHeight="1" thickBot="1" x14ac:dyDescent="0.3">
      <c r="A211" s="65">
        <v>14</v>
      </c>
      <c r="B211" s="70" t="s">
        <v>219</v>
      </c>
      <c r="C211" s="66"/>
      <c r="D211" s="66"/>
      <c r="E211" s="66"/>
      <c r="F211" s="104"/>
      <c r="G211" s="83">
        <f>SUBTOTAL(9,G212:G213)</f>
        <v>0</v>
      </c>
    </row>
    <row r="212" spans="1:10" s="18" customFormat="1" ht="48" customHeight="1" x14ac:dyDescent="0.25">
      <c r="A212" s="19">
        <f>A211+0.01</f>
        <v>14.01</v>
      </c>
      <c r="B212" s="26" t="s">
        <v>220</v>
      </c>
      <c r="C212" s="26" t="s">
        <v>364</v>
      </c>
      <c r="D212" s="19">
        <f>(406.34-2.066-30.77)</f>
        <v>373.50400000000002</v>
      </c>
      <c r="E212" s="27" t="s">
        <v>177</v>
      </c>
      <c r="F212" s="98"/>
      <c r="G212" s="73">
        <f>+F212*D212</f>
        <v>0</v>
      </c>
    </row>
    <row r="213" spans="1:10" s="18" customFormat="1" ht="26.25" customHeight="1" thickBot="1" x14ac:dyDescent="0.3">
      <c r="A213" s="19">
        <f>A212+0.01</f>
        <v>14.02</v>
      </c>
      <c r="B213" s="26" t="s">
        <v>221</v>
      </c>
      <c r="C213" s="26" t="s">
        <v>222</v>
      </c>
      <c r="D213" s="19">
        <f>23.85+86.12+27.85</f>
        <v>137.82</v>
      </c>
      <c r="E213" s="27" t="s">
        <v>369</v>
      </c>
      <c r="F213" s="98"/>
      <c r="G213" s="73">
        <f>+F213*D213</f>
        <v>0</v>
      </c>
    </row>
    <row r="214" spans="1:10" s="18" customFormat="1" ht="20.25" customHeight="1" thickBot="1" x14ac:dyDescent="0.3">
      <c r="A214" s="65">
        <v>15</v>
      </c>
      <c r="B214" s="70" t="s">
        <v>223</v>
      </c>
      <c r="C214" s="66"/>
      <c r="D214" s="66"/>
      <c r="E214" s="66"/>
      <c r="F214" s="104"/>
      <c r="G214" s="83">
        <f>SUBTOTAL(9,G215:G216)</f>
        <v>0</v>
      </c>
    </row>
    <row r="215" spans="1:10" s="18" customFormat="1" ht="30" x14ac:dyDescent="0.25">
      <c r="A215" s="19">
        <f>A214+0.01</f>
        <v>15.01</v>
      </c>
      <c r="B215" s="26" t="s">
        <v>224</v>
      </c>
      <c r="C215" s="26" t="s">
        <v>225</v>
      </c>
      <c r="D215" s="19">
        <f>+D212+23.85*0.5+86.12*1.3+27.85*1.3</f>
        <v>533.59</v>
      </c>
      <c r="E215" s="27" t="s">
        <v>177</v>
      </c>
      <c r="F215" s="98"/>
      <c r="G215" s="73">
        <f>+F215*D215</f>
        <v>0</v>
      </c>
    </row>
    <row r="216" spans="1:10" s="18" customFormat="1" ht="30.75" thickBot="1" x14ac:dyDescent="0.3">
      <c r="A216" s="19">
        <f>A215+0.01</f>
        <v>15.02</v>
      </c>
      <c r="B216" s="26" t="s">
        <v>226</v>
      </c>
      <c r="C216" s="26" t="s">
        <v>227</v>
      </c>
      <c r="D216" s="19">
        <f>D212+(D213*0.4)</f>
        <v>428.63200000000001</v>
      </c>
      <c r="E216" s="27" t="s">
        <v>177</v>
      </c>
      <c r="F216" s="98"/>
      <c r="G216" s="73">
        <f>+F216*D216</f>
        <v>0</v>
      </c>
    </row>
    <row r="217" spans="1:10" ht="21.75" thickBot="1" x14ac:dyDescent="0.4">
      <c r="A217" s="65">
        <v>16</v>
      </c>
      <c r="B217" s="70" t="s">
        <v>391</v>
      </c>
      <c r="C217" s="66"/>
      <c r="D217" s="66"/>
      <c r="E217" s="66"/>
      <c r="F217" s="104"/>
      <c r="G217" s="83">
        <f>SUBTOTAL(9,G218:G229)</f>
        <v>0</v>
      </c>
      <c r="H217" s="78"/>
    </row>
    <row r="218" spans="1:10" ht="45" customHeight="1" x14ac:dyDescent="0.35">
      <c r="A218" s="19">
        <f>A217+0.01</f>
        <v>16.010000000000002</v>
      </c>
      <c r="B218" s="26" t="s">
        <v>397</v>
      </c>
      <c r="C218" s="26" t="s">
        <v>228</v>
      </c>
      <c r="D218" s="19">
        <v>1</v>
      </c>
      <c r="E218" s="27" t="s">
        <v>371</v>
      </c>
      <c r="F218" s="98"/>
      <c r="G218" s="73">
        <f>+F218*D218</f>
        <v>0</v>
      </c>
    </row>
    <row r="219" spans="1:10" ht="60" customHeight="1" x14ac:dyDescent="0.35">
      <c r="A219" s="85">
        <f t="shared" ref="A219:A229" si="23">A218+0.01</f>
        <v>16.020000000000003</v>
      </c>
      <c r="B219" s="26" t="s">
        <v>440</v>
      </c>
      <c r="C219" s="26" t="s">
        <v>441</v>
      </c>
      <c r="D219" s="19">
        <f>7.153+2</f>
        <v>9.1529999999999987</v>
      </c>
      <c r="E219" s="27" t="s">
        <v>177</v>
      </c>
      <c r="F219" s="103"/>
      <c r="G219" s="75">
        <f t="shared" ref="G219:G222" si="24">+F219*D219</f>
        <v>0</v>
      </c>
      <c r="H219" s="78"/>
      <c r="J219" s="78"/>
    </row>
    <row r="220" spans="1:10" ht="135" x14ac:dyDescent="0.35">
      <c r="A220" s="19">
        <f t="shared" si="23"/>
        <v>16.030000000000005</v>
      </c>
      <c r="B220" s="26" t="s">
        <v>399</v>
      </c>
      <c r="C220" s="26" t="s">
        <v>398</v>
      </c>
      <c r="D220" s="19">
        <v>1</v>
      </c>
      <c r="E220" s="27" t="s">
        <v>371</v>
      </c>
      <c r="F220" s="98"/>
      <c r="G220" s="73">
        <f t="shared" ref="G220" si="25">+F220*D220</f>
        <v>0</v>
      </c>
    </row>
    <row r="221" spans="1:10" ht="90" x14ac:dyDescent="0.35">
      <c r="A221" s="19">
        <f t="shared" si="23"/>
        <v>16.040000000000006</v>
      </c>
      <c r="B221" s="26" t="s">
        <v>400</v>
      </c>
      <c r="C221" s="26" t="s">
        <v>401</v>
      </c>
      <c r="D221" s="19">
        <v>1</v>
      </c>
      <c r="E221" s="27" t="s">
        <v>371</v>
      </c>
      <c r="F221" s="98"/>
      <c r="G221" s="73">
        <f t="shared" ref="G221" si="26">+F221*D221</f>
        <v>0</v>
      </c>
      <c r="H221" s="78"/>
      <c r="J221" s="78"/>
    </row>
    <row r="222" spans="1:10" ht="60" x14ac:dyDescent="0.35">
      <c r="A222" s="19">
        <f t="shared" si="23"/>
        <v>16.050000000000008</v>
      </c>
      <c r="B222" s="26" t="s">
        <v>256</v>
      </c>
      <c r="C222" s="26" t="s">
        <v>365</v>
      </c>
      <c r="D222" s="19">
        <v>1</v>
      </c>
      <c r="E222" s="27" t="s">
        <v>371</v>
      </c>
      <c r="F222" s="98"/>
      <c r="G222" s="73">
        <f t="shared" si="24"/>
        <v>0</v>
      </c>
    </row>
    <row r="223" spans="1:10" ht="105" x14ac:dyDescent="0.35">
      <c r="A223" s="19">
        <f t="shared" si="23"/>
        <v>16.060000000000009</v>
      </c>
      <c r="B223" s="31" t="s">
        <v>139</v>
      </c>
      <c r="C223" s="31" t="s">
        <v>272</v>
      </c>
      <c r="D223" s="24">
        <v>291</v>
      </c>
      <c r="E223" s="32" t="s">
        <v>177</v>
      </c>
      <c r="F223" s="91"/>
      <c r="G223" s="80">
        <f t="shared" si="19"/>
        <v>0</v>
      </c>
    </row>
    <row r="224" spans="1:10" ht="45" x14ac:dyDescent="0.35">
      <c r="A224" s="19">
        <f t="shared" si="23"/>
        <v>16.070000000000011</v>
      </c>
      <c r="B224" s="31" t="s">
        <v>140</v>
      </c>
      <c r="C224" s="31" t="s">
        <v>97</v>
      </c>
      <c r="D224" s="24">
        <v>2</v>
      </c>
      <c r="E224" s="32" t="s">
        <v>112</v>
      </c>
      <c r="F224" s="94"/>
      <c r="G224" s="77">
        <f t="shared" si="19"/>
        <v>0</v>
      </c>
    </row>
    <row r="225" spans="1:8" ht="60" x14ac:dyDescent="0.35">
      <c r="A225" s="19">
        <f t="shared" si="23"/>
        <v>16.080000000000013</v>
      </c>
      <c r="B225" s="26" t="s">
        <v>366</v>
      </c>
      <c r="C225" s="26" t="s">
        <v>367</v>
      </c>
      <c r="D225" s="25">
        <v>1</v>
      </c>
      <c r="E225" s="27" t="s">
        <v>371</v>
      </c>
      <c r="F225" s="105"/>
      <c r="G225" s="72">
        <f t="shared" si="19"/>
        <v>0</v>
      </c>
    </row>
    <row r="226" spans="1:8" ht="75" x14ac:dyDescent="0.35">
      <c r="A226" s="19">
        <f t="shared" si="23"/>
        <v>16.090000000000014</v>
      </c>
      <c r="B226" s="26" t="s">
        <v>73</v>
      </c>
      <c r="C226" s="26" t="s">
        <v>368</v>
      </c>
      <c r="D226" s="25">
        <v>1</v>
      </c>
      <c r="E226" s="27" t="s">
        <v>371</v>
      </c>
      <c r="F226" s="105"/>
      <c r="G226" s="72">
        <f t="shared" si="19"/>
        <v>0</v>
      </c>
    </row>
    <row r="227" spans="1:8" ht="45" x14ac:dyDescent="0.35">
      <c r="A227" s="19">
        <f t="shared" si="23"/>
        <v>16.100000000000016</v>
      </c>
      <c r="B227" s="26" t="s">
        <v>53</v>
      </c>
      <c r="C227" s="26" t="s">
        <v>74</v>
      </c>
      <c r="D227" s="25">
        <v>1</v>
      </c>
      <c r="E227" s="27" t="s">
        <v>371</v>
      </c>
      <c r="F227" s="105"/>
      <c r="G227" s="72">
        <f t="shared" si="19"/>
        <v>0</v>
      </c>
    </row>
    <row r="228" spans="1:8" ht="45" x14ac:dyDescent="0.35">
      <c r="A228" s="19">
        <f t="shared" si="23"/>
        <v>16.110000000000017</v>
      </c>
      <c r="B228" s="28" t="s">
        <v>82</v>
      </c>
      <c r="C228" s="28" t="s">
        <v>82</v>
      </c>
      <c r="D228" s="29">
        <v>1</v>
      </c>
      <c r="E228" s="27" t="s">
        <v>371</v>
      </c>
      <c r="F228" s="105"/>
      <c r="G228" s="72">
        <f t="shared" si="19"/>
        <v>0</v>
      </c>
    </row>
    <row r="229" spans="1:8" ht="20.25" customHeight="1" thickBot="1" x14ac:dyDescent="0.4">
      <c r="A229" s="19">
        <f t="shared" si="23"/>
        <v>16.120000000000019</v>
      </c>
      <c r="B229" s="57" t="s">
        <v>252</v>
      </c>
      <c r="C229" s="57" t="s">
        <v>253</v>
      </c>
      <c r="D229" s="63">
        <v>1</v>
      </c>
      <c r="E229" s="58" t="s">
        <v>371</v>
      </c>
      <c r="F229" s="105"/>
      <c r="G229" s="72">
        <f t="shared" si="19"/>
        <v>0</v>
      </c>
    </row>
    <row r="230" spans="1:8" ht="21.75" thickBot="1" x14ac:dyDescent="0.4">
      <c r="A230" s="122" t="s">
        <v>113</v>
      </c>
      <c r="B230" s="123"/>
      <c r="C230" s="123"/>
      <c r="D230" s="123"/>
      <c r="E230" s="123"/>
      <c r="F230" s="123"/>
      <c r="G230" s="16">
        <f>SUBTOTAL(9,G10:G229)</f>
        <v>0</v>
      </c>
    </row>
    <row r="231" spans="1:8" s="6" customFormat="1" ht="21.75" thickBot="1" x14ac:dyDescent="0.4">
      <c r="A231" s="33"/>
      <c r="B231" s="34"/>
      <c r="C231" s="34"/>
      <c r="D231" s="35"/>
      <c r="E231" s="34"/>
      <c r="F231" s="35"/>
      <c r="G231" s="36"/>
    </row>
    <row r="232" spans="1:8" ht="20.25" customHeight="1" thickBot="1" x14ac:dyDescent="0.4">
      <c r="A232" s="124" t="s">
        <v>0</v>
      </c>
      <c r="B232" s="125"/>
      <c r="C232" s="125"/>
      <c r="D232" s="125"/>
      <c r="E232" s="125"/>
      <c r="F232" s="125"/>
      <c r="G232" s="37"/>
    </row>
    <row r="233" spans="1:8" ht="20.25" customHeight="1" x14ac:dyDescent="0.35">
      <c r="A233" s="38">
        <v>1</v>
      </c>
      <c r="B233" s="31" t="s">
        <v>17</v>
      </c>
      <c r="C233" s="31"/>
      <c r="D233" s="24"/>
      <c r="E233" s="39">
        <v>0.1</v>
      </c>
      <c r="F233" s="40"/>
      <c r="G233" s="72">
        <f>+E233*G230</f>
        <v>0</v>
      </c>
    </row>
    <row r="234" spans="1:8" ht="20.25" customHeight="1" x14ac:dyDescent="0.35">
      <c r="A234" s="41">
        <v>2</v>
      </c>
      <c r="B234" s="26" t="s">
        <v>1</v>
      </c>
      <c r="C234" s="26"/>
      <c r="D234" s="25"/>
      <c r="E234" s="42">
        <v>0.03</v>
      </c>
      <c r="F234" s="43"/>
      <c r="G234" s="72">
        <f>G230*E234</f>
        <v>0</v>
      </c>
    </row>
    <row r="235" spans="1:8" ht="20.25" customHeight="1" x14ac:dyDescent="0.35">
      <c r="A235" s="41">
        <v>3</v>
      </c>
      <c r="B235" s="26" t="s">
        <v>2</v>
      </c>
      <c r="C235" s="26"/>
      <c r="D235" s="25"/>
      <c r="E235" s="42">
        <v>1.4999999999999999E-2</v>
      </c>
      <c r="F235" s="43"/>
      <c r="G235" s="72">
        <f>+E235*G230</f>
        <v>0</v>
      </c>
    </row>
    <row r="236" spans="1:8" ht="20.25" customHeight="1" x14ac:dyDescent="0.35">
      <c r="A236" s="41">
        <v>4</v>
      </c>
      <c r="B236" s="26" t="s">
        <v>18</v>
      </c>
      <c r="C236" s="26"/>
      <c r="D236" s="25"/>
      <c r="E236" s="42">
        <v>0.01</v>
      </c>
      <c r="F236" s="43"/>
      <c r="G236" s="72">
        <f>+E236*G230</f>
        <v>0</v>
      </c>
    </row>
    <row r="237" spans="1:8" ht="20.25" customHeight="1" x14ac:dyDescent="0.35">
      <c r="A237" s="41">
        <v>5</v>
      </c>
      <c r="B237" s="26" t="s">
        <v>3</v>
      </c>
      <c r="C237" s="26"/>
      <c r="D237" s="25"/>
      <c r="E237" s="42">
        <v>2.5000000000000001E-2</v>
      </c>
      <c r="F237" s="43"/>
      <c r="G237" s="72">
        <f>+E237*G230</f>
        <v>0</v>
      </c>
    </row>
    <row r="238" spans="1:8" ht="20.25" customHeight="1" thickBot="1" x14ac:dyDescent="0.4">
      <c r="A238" s="44">
        <v>6</v>
      </c>
      <c r="B238" s="28" t="s">
        <v>4</v>
      </c>
      <c r="C238" s="28"/>
      <c r="D238" s="29"/>
      <c r="E238" s="45">
        <v>0.01</v>
      </c>
      <c r="F238" s="46"/>
      <c r="G238" s="72">
        <f>+E238*G230</f>
        <v>0</v>
      </c>
    </row>
    <row r="239" spans="1:8" ht="20.25" customHeight="1" thickBot="1" x14ac:dyDescent="0.4">
      <c r="A239" s="129" t="s">
        <v>11</v>
      </c>
      <c r="B239" s="130"/>
      <c r="C239" s="130"/>
      <c r="D239" s="130"/>
      <c r="E239" s="130"/>
      <c r="F239" s="130"/>
      <c r="G239" s="47">
        <f>SUM(G233:G238)</f>
        <v>0</v>
      </c>
      <c r="H239" s="14"/>
    </row>
    <row r="240" spans="1:8" ht="20.25" customHeight="1" thickBot="1" x14ac:dyDescent="0.4">
      <c r="A240" s="118"/>
      <c r="B240" s="119"/>
      <c r="C240" s="119"/>
      <c r="D240" s="119"/>
      <c r="E240" s="119"/>
      <c r="F240" s="119"/>
      <c r="G240" s="48"/>
    </row>
    <row r="241" spans="1:9" ht="27" customHeight="1" thickBot="1" x14ac:dyDescent="0.4">
      <c r="A241" s="120" t="s">
        <v>10</v>
      </c>
      <c r="B241" s="121"/>
      <c r="C241" s="121"/>
      <c r="D241" s="121"/>
      <c r="E241" s="121"/>
      <c r="F241" s="121"/>
      <c r="G241" s="49">
        <f>G230+G239</f>
        <v>0</v>
      </c>
      <c r="I241" s="50"/>
    </row>
    <row r="243" spans="1:9" x14ac:dyDescent="0.35">
      <c r="G243" s="8"/>
    </row>
    <row r="244" spans="1:9" x14ac:dyDescent="0.35">
      <c r="G244" s="8"/>
    </row>
    <row r="245" spans="1:9" x14ac:dyDescent="0.35">
      <c r="G245" s="8"/>
    </row>
    <row r="246" spans="1:9" s="9" customFormat="1" x14ac:dyDescent="0.35">
      <c r="A246" s="11"/>
      <c r="D246" s="10"/>
      <c r="F246" s="11"/>
      <c r="G246" s="12"/>
    </row>
    <row r="247" spans="1:9" x14ac:dyDescent="0.35">
      <c r="G247" s="8"/>
    </row>
    <row r="248" spans="1:9" x14ac:dyDescent="0.35">
      <c r="G248" s="8"/>
    </row>
    <row r="249" spans="1:9" x14ac:dyDescent="0.35">
      <c r="G249" s="8"/>
    </row>
    <row r="250" spans="1:9" x14ac:dyDescent="0.35">
      <c r="G250" s="8"/>
    </row>
    <row r="251" spans="1:9" x14ac:dyDescent="0.35">
      <c r="G251" s="8"/>
    </row>
    <row r="252" spans="1:9" x14ac:dyDescent="0.35">
      <c r="G252" s="8"/>
    </row>
    <row r="253" spans="1:9" x14ac:dyDescent="0.35">
      <c r="G253" s="8"/>
    </row>
    <row r="254" spans="1:9" x14ac:dyDescent="0.35">
      <c r="G254" s="8"/>
    </row>
    <row r="255" spans="1:9" x14ac:dyDescent="0.35">
      <c r="G255" s="8"/>
    </row>
    <row r="256" spans="1:9" x14ac:dyDescent="0.35">
      <c r="G256" s="8"/>
    </row>
    <row r="257" spans="7:7" x14ac:dyDescent="0.35">
      <c r="G257" s="8"/>
    </row>
    <row r="258" spans="7:7" x14ac:dyDescent="0.35">
      <c r="G258" s="8"/>
    </row>
    <row r="259" spans="7:7" x14ac:dyDescent="0.35">
      <c r="G259" s="8"/>
    </row>
    <row r="260" spans="7:7" x14ac:dyDescent="0.35">
      <c r="G260" s="8"/>
    </row>
    <row r="261" spans="7:7" x14ac:dyDescent="0.35">
      <c r="G261" s="8"/>
    </row>
    <row r="262" spans="7:7" x14ac:dyDescent="0.35">
      <c r="G262" s="8"/>
    </row>
    <row r="263" spans="7:7" x14ac:dyDescent="0.35">
      <c r="G263" s="8"/>
    </row>
    <row r="264" spans="7:7" x14ac:dyDescent="0.35">
      <c r="G264" s="8"/>
    </row>
    <row r="265" spans="7:7" x14ac:dyDescent="0.35">
      <c r="G265" s="8"/>
    </row>
    <row r="266" spans="7:7" x14ac:dyDescent="0.35">
      <c r="G266" s="8"/>
    </row>
    <row r="267" spans="7:7" x14ac:dyDescent="0.35">
      <c r="G267" s="8"/>
    </row>
    <row r="268" spans="7:7" x14ac:dyDescent="0.35">
      <c r="G268" s="8"/>
    </row>
    <row r="269" spans="7:7" x14ac:dyDescent="0.35">
      <c r="G269" s="8"/>
    </row>
    <row r="270" spans="7:7" x14ac:dyDescent="0.35">
      <c r="G270" s="8"/>
    </row>
    <row r="271" spans="7:7" x14ac:dyDescent="0.35">
      <c r="G271" s="8"/>
    </row>
    <row r="272" spans="7:7" x14ac:dyDescent="0.35">
      <c r="G272" s="8"/>
    </row>
    <row r="273" spans="7:7" x14ac:dyDescent="0.35">
      <c r="G273" s="8"/>
    </row>
    <row r="274" spans="7:7" x14ac:dyDescent="0.35">
      <c r="G274" s="8"/>
    </row>
    <row r="275" spans="7:7" x14ac:dyDescent="0.35">
      <c r="G275" s="8"/>
    </row>
    <row r="276" spans="7:7" x14ac:dyDescent="0.35">
      <c r="G276" s="8"/>
    </row>
    <row r="277" spans="7:7" x14ac:dyDescent="0.35">
      <c r="G277" s="8"/>
    </row>
    <row r="278" spans="7:7" x14ac:dyDescent="0.35">
      <c r="G278" s="8"/>
    </row>
    <row r="279" spans="7:7" x14ac:dyDescent="0.35">
      <c r="G279" s="8"/>
    </row>
    <row r="280" spans="7:7" x14ac:dyDescent="0.35">
      <c r="G280" s="8"/>
    </row>
    <row r="281" spans="7:7" x14ac:dyDescent="0.35">
      <c r="G281" s="8"/>
    </row>
    <row r="282" spans="7:7" x14ac:dyDescent="0.35">
      <c r="G282" s="8"/>
    </row>
    <row r="283" spans="7:7" x14ac:dyDescent="0.35">
      <c r="G283" s="8"/>
    </row>
    <row r="284" spans="7:7" x14ac:dyDescent="0.35">
      <c r="G284" s="8"/>
    </row>
    <row r="285" spans="7:7" x14ac:dyDescent="0.35">
      <c r="G285" s="8"/>
    </row>
    <row r="286" spans="7:7" x14ac:dyDescent="0.35">
      <c r="G286" s="8"/>
    </row>
    <row r="287" spans="7:7" x14ac:dyDescent="0.35">
      <c r="G287" s="8"/>
    </row>
    <row r="288" spans="7:7" x14ac:dyDescent="0.35">
      <c r="G288" s="8"/>
    </row>
    <row r="289" spans="7:7" x14ac:dyDescent="0.35">
      <c r="G289" s="8"/>
    </row>
    <row r="290" spans="7:7" x14ac:dyDescent="0.35">
      <c r="G290" s="8"/>
    </row>
    <row r="291" spans="7:7" x14ac:dyDescent="0.35">
      <c r="G291" s="8"/>
    </row>
    <row r="292" spans="7:7" x14ac:dyDescent="0.35">
      <c r="G292" s="8"/>
    </row>
    <row r="293" spans="7:7" x14ac:dyDescent="0.35">
      <c r="G293" s="8"/>
    </row>
    <row r="294" spans="7:7" x14ac:dyDescent="0.35">
      <c r="G294" s="8"/>
    </row>
    <row r="295" spans="7:7" x14ac:dyDescent="0.35">
      <c r="G295" s="8"/>
    </row>
    <row r="296" spans="7:7" x14ac:dyDescent="0.35">
      <c r="G296" s="8"/>
    </row>
    <row r="297" spans="7:7" x14ac:dyDescent="0.35">
      <c r="G297" s="8"/>
    </row>
    <row r="298" spans="7:7" x14ac:dyDescent="0.35">
      <c r="G298" s="8"/>
    </row>
    <row r="299" spans="7:7" x14ac:dyDescent="0.35">
      <c r="G299" s="8"/>
    </row>
    <row r="300" spans="7:7" x14ac:dyDescent="0.35">
      <c r="G300" s="8"/>
    </row>
    <row r="301" spans="7:7" x14ac:dyDescent="0.35">
      <c r="G301" s="8"/>
    </row>
    <row r="302" spans="7:7" x14ac:dyDescent="0.35">
      <c r="G302" s="8"/>
    </row>
    <row r="303" spans="7:7" x14ac:dyDescent="0.35">
      <c r="G303" s="8"/>
    </row>
    <row r="304" spans="7:7" x14ac:dyDescent="0.35">
      <c r="G304" s="8"/>
    </row>
    <row r="305" spans="7:7" x14ac:dyDescent="0.35">
      <c r="G305" s="8"/>
    </row>
    <row r="306" spans="7:7" x14ac:dyDescent="0.35">
      <c r="G306" s="8"/>
    </row>
    <row r="307" spans="7:7" x14ac:dyDescent="0.35">
      <c r="G307" s="8"/>
    </row>
    <row r="308" spans="7:7" x14ac:dyDescent="0.35">
      <c r="G308" s="8"/>
    </row>
    <row r="309" spans="7:7" x14ac:dyDescent="0.35">
      <c r="G309" s="8"/>
    </row>
    <row r="310" spans="7:7" x14ac:dyDescent="0.35">
      <c r="G310" s="8"/>
    </row>
    <row r="311" spans="7:7" x14ac:dyDescent="0.35">
      <c r="G311" s="8"/>
    </row>
    <row r="312" spans="7:7" x14ac:dyDescent="0.35">
      <c r="G312" s="8"/>
    </row>
    <row r="313" spans="7:7" x14ac:dyDescent="0.35">
      <c r="G313" s="8"/>
    </row>
    <row r="314" spans="7:7" x14ac:dyDescent="0.35">
      <c r="G314" s="8"/>
    </row>
    <row r="315" spans="7:7" x14ac:dyDescent="0.35">
      <c r="G315" s="8"/>
    </row>
    <row r="316" spans="7:7" x14ac:dyDescent="0.35">
      <c r="G316" s="8"/>
    </row>
    <row r="317" spans="7:7" x14ac:dyDescent="0.35">
      <c r="G317" s="8"/>
    </row>
    <row r="318" spans="7:7" x14ac:dyDescent="0.35">
      <c r="G318" s="8"/>
    </row>
    <row r="319" spans="7:7" x14ac:dyDescent="0.35">
      <c r="G319" s="8"/>
    </row>
    <row r="320" spans="7:7" x14ac:dyDescent="0.35">
      <c r="G320" s="8"/>
    </row>
    <row r="321" spans="7:7" x14ac:dyDescent="0.35">
      <c r="G321" s="8"/>
    </row>
    <row r="322" spans="7:7" x14ac:dyDescent="0.35">
      <c r="G322" s="8"/>
    </row>
    <row r="323" spans="7:7" x14ac:dyDescent="0.35">
      <c r="G323" s="8"/>
    </row>
    <row r="324" spans="7:7" x14ac:dyDescent="0.35">
      <c r="G324" s="8"/>
    </row>
    <row r="325" spans="7:7" x14ac:dyDescent="0.35">
      <c r="G325" s="8"/>
    </row>
    <row r="326" spans="7:7" x14ac:dyDescent="0.35">
      <c r="G326" s="8"/>
    </row>
    <row r="327" spans="7:7" x14ac:dyDescent="0.35">
      <c r="G327" s="8"/>
    </row>
    <row r="328" spans="7:7" x14ac:dyDescent="0.35">
      <c r="G328" s="8"/>
    </row>
    <row r="329" spans="7:7" x14ac:dyDescent="0.35">
      <c r="G329" s="8"/>
    </row>
    <row r="330" spans="7:7" x14ac:dyDescent="0.35">
      <c r="G330" s="8"/>
    </row>
    <row r="331" spans="7:7" x14ac:dyDescent="0.35">
      <c r="G331" s="8"/>
    </row>
    <row r="332" spans="7:7" x14ac:dyDescent="0.35">
      <c r="G332" s="8"/>
    </row>
    <row r="333" spans="7:7" x14ac:dyDescent="0.35">
      <c r="G333" s="8"/>
    </row>
    <row r="334" spans="7:7" x14ac:dyDescent="0.35">
      <c r="G334" s="8"/>
    </row>
    <row r="335" spans="7:7" x14ac:dyDescent="0.35">
      <c r="G335" s="8"/>
    </row>
    <row r="336" spans="7:7" x14ac:dyDescent="0.35">
      <c r="G336" s="8"/>
    </row>
    <row r="337" spans="7:7" x14ac:dyDescent="0.35">
      <c r="G337" s="8"/>
    </row>
    <row r="338" spans="7:7" x14ac:dyDescent="0.35">
      <c r="G338" s="8"/>
    </row>
    <row r="339" spans="7:7" x14ac:dyDescent="0.35">
      <c r="G339" s="8"/>
    </row>
    <row r="340" spans="7:7" x14ac:dyDescent="0.35">
      <c r="G340" s="8"/>
    </row>
    <row r="341" spans="7:7" x14ac:dyDescent="0.35">
      <c r="G341" s="8"/>
    </row>
    <row r="342" spans="7:7" x14ac:dyDescent="0.35">
      <c r="G342" s="8"/>
    </row>
    <row r="343" spans="7:7" x14ac:dyDescent="0.35">
      <c r="G343" s="8"/>
    </row>
    <row r="344" spans="7:7" x14ac:dyDescent="0.35">
      <c r="G344" s="8"/>
    </row>
    <row r="345" spans="7:7" x14ac:dyDescent="0.35">
      <c r="G345" s="8"/>
    </row>
    <row r="346" spans="7:7" x14ac:dyDescent="0.35">
      <c r="G346" s="8"/>
    </row>
    <row r="347" spans="7:7" x14ac:dyDescent="0.35">
      <c r="G347" s="8"/>
    </row>
    <row r="348" spans="7:7" x14ac:dyDescent="0.35">
      <c r="G348" s="8"/>
    </row>
    <row r="349" spans="7:7" x14ac:dyDescent="0.35">
      <c r="G349" s="8"/>
    </row>
    <row r="350" spans="7:7" x14ac:dyDescent="0.35">
      <c r="G350" s="8"/>
    </row>
    <row r="351" spans="7:7" x14ac:dyDescent="0.35">
      <c r="G351" s="8"/>
    </row>
    <row r="352" spans="7:7" x14ac:dyDescent="0.35">
      <c r="G352" s="8"/>
    </row>
    <row r="353" spans="7:7" x14ac:dyDescent="0.35">
      <c r="G353" s="8"/>
    </row>
    <row r="354" spans="7:7" x14ac:dyDescent="0.35">
      <c r="G354" s="8"/>
    </row>
    <row r="355" spans="7:7" x14ac:dyDescent="0.35">
      <c r="G355" s="8"/>
    </row>
    <row r="356" spans="7:7" x14ac:dyDescent="0.35">
      <c r="G356" s="8"/>
    </row>
    <row r="357" spans="7:7" x14ac:dyDescent="0.35">
      <c r="G357" s="8"/>
    </row>
    <row r="358" spans="7:7" x14ac:dyDescent="0.35">
      <c r="G358" s="8"/>
    </row>
    <row r="359" spans="7:7" x14ac:dyDescent="0.35">
      <c r="G359" s="8"/>
    </row>
    <row r="360" spans="7:7" x14ac:dyDescent="0.35">
      <c r="G360" s="8"/>
    </row>
    <row r="361" spans="7:7" x14ac:dyDescent="0.35">
      <c r="G361" s="8"/>
    </row>
    <row r="362" spans="7:7" x14ac:dyDescent="0.35">
      <c r="G362" s="8"/>
    </row>
    <row r="363" spans="7:7" x14ac:dyDescent="0.35">
      <c r="G363" s="8"/>
    </row>
    <row r="364" spans="7:7" x14ac:dyDescent="0.35">
      <c r="G364" s="8"/>
    </row>
    <row r="365" spans="7:7" x14ac:dyDescent="0.35">
      <c r="G365" s="8"/>
    </row>
    <row r="366" spans="7:7" x14ac:dyDescent="0.35">
      <c r="G366" s="8"/>
    </row>
    <row r="367" spans="7:7" x14ac:dyDescent="0.35">
      <c r="G367" s="8"/>
    </row>
    <row r="368" spans="7:7" x14ac:dyDescent="0.35">
      <c r="G368" s="8"/>
    </row>
    <row r="369" spans="7:7" x14ac:dyDescent="0.35">
      <c r="G369" s="8"/>
    </row>
    <row r="370" spans="7:7" x14ac:dyDescent="0.35">
      <c r="G370" s="8"/>
    </row>
    <row r="371" spans="7:7" x14ac:dyDescent="0.35">
      <c r="G371" s="8"/>
    </row>
    <row r="372" spans="7:7" x14ac:dyDescent="0.35">
      <c r="G372" s="8"/>
    </row>
    <row r="373" spans="7:7" x14ac:dyDescent="0.35">
      <c r="G373" s="8"/>
    </row>
    <row r="374" spans="7:7" x14ac:dyDescent="0.35">
      <c r="G374" s="8"/>
    </row>
    <row r="375" spans="7:7" x14ac:dyDescent="0.35">
      <c r="G375" s="8"/>
    </row>
    <row r="376" spans="7:7" x14ac:dyDescent="0.35">
      <c r="G376" s="8"/>
    </row>
    <row r="377" spans="7:7" x14ac:dyDescent="0.35">
      <c r="G377" s="8"/>
    </row>
    <row r="378" spans="7:7" x14ac:dyDescent="0.35">
      <c r="G378" s="8"/>
    </row>
    <row r="379" spans="7:7" x14ac:dyDescent="0.35">
      <c r="G379" s="8"/>
    </row>
    <row r="380" spans="7:7" x14ac:dyDescent="0.35">
      <c r="G380" s="8"/>
    </row>
    <row r="381" spans="7:7" x14ac:dyDescent="0.35">
      <c r="G381" s="8"/>
    </row>
    <row r="382" spans="7:7" x14ac:dyDescent="0.35">
      <c r="G382" s="8"/>
    </row>
    <row r="383" spans="7:7" x14ac:dyDescent="0.35">
      <c r="G383" s="8"/>
    </row>
    <row r="384" spans="7:7" x14ac:dyDescent="0.35">
      <c r="G384" s="8"/>
    </row>
    <row r="385" spans="7:7" x14ac:dyDescent="0.35">
      <c r="G385" s="8"/>
    </row>
    <row r="386" spans="7:7" x14ac:dyDescent="0.35">
      <c r="G386" s="8"/>
    </row>
    <row r="387" spans="7:7" x14ac:dyDescent="0.35">
      <c r="G387" s="8"/>
    </row>
    <row r="388" spans="7:7" x14ac:dyDescent="0.35">
      <c r="G388" s="8"/>
    </row>
    <row r="389" spans="7:7" x14ac:dyDescent="0.35">
      <c r="G389" s="8"/>
    </row>
    <row r="390" spans="7:7" x14ac:dyDescent="0.35">
      <c r="G390" s="8"/>
    </row>
    <row r="391" spans="7:7" x14ac:dyDescent="0.35">
      <c r="G391" s="8"/>
    </row>
    <row r="392" spans="7:7" x14ac:dyDescent="0.35">
      <c r="G392" s="8"/>
    </row>
  </sheetData>
  <sheetProtection algorithmName="SHA-512" hashValue="Zd6LwZ9dZv995V2ZLrwbf099RRdyEmJu1dVKIcPJww8G5ogCzcHEMzLBGeTnxgshuOxvdPPC3Yid7qne9n8Paw==" saltValue="SOpDUMzGowshZsITHs9e1w==" spinCount="100000" sheet="1" objects="1" scenarios="1"/>
  <mergeCells count="8">
    <mergeCell ref="A240:F240"/>
    <mergeCell ref="A241:F241"/>
    <mergeCell ref="A230:F230"/>
    <mergeCell ref="A232:F232"/>
    <mergeCell ref="A4:G4"/>
    <mergeCell ref="A5:G5"/>
    <mergeCell ref="A239:F239"/>
    <mergeCell ref="A8:G8"/>
  </mergeCells>
  <phoneticPr fontId="29" type="noConversion"/>
  <printOptions horizontalCentered="1"/>
  <pageMargins left="0.23622047244094491" right="0.23622047244094491" top="0.43307086614173229" bottom="0.59055118110236227" header="0.31496062992125984" footer="0.31496062992125984"/>
  <pageSetup scale="59" fitToHeight="0" orientation="portrait" r:id="rId1"/>
  <headerFooter>
    <oddHeader xml:space="preserve">&amp;L&amp;"Calibri,Regular"&amp;1&amp;K000000
</oddHeader>
    <oddFooter>&amp;L
&amp;C&amp;10Pág. &amp;P/&amp;N</oddFooter>
  </headerFooter>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LP Obra Civil v.2</vt:lpstr>
      <vt:lpstr>'LP Obra Civil v.2'!Área_de_impresión</vt:lpstr>
      <vt:lpstr>'LP Obra Civil v.2'!Títulos_a_imprimir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Keramsi Sanchez R.</dc:creator>
  <cp:lastModifiedBy>Sonia Ivelisse Encarnación Mateo</cp:lastModifiedBy>
  <cp:lastPrinted>2022-12-07T23:59:08Z</cp:lastPrinted>
  <dcterms:created xsi:type="dcterms:W3CDTF">2021-01-16T20:53:02Z</dcterms:created>
  <dcterms:modified xsi:type="dcterms:W3CDTF">2022-12-09T13:16:24Z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f5a2da-7ac4-4e60-a27b-a125ee74514f_Enabled">
    <vt:lpwstr>true</vt:lpwstr>
  </property>
  <property fmtid="{D5CDD505-2E9C-101B-9397-08002B2CF9AE}" pid="3" name="MSIP_Label_81f5a2da-7ac4-4e60-a27b-a125ee74514f_SetDate">
    <vt:lpwstr>2022-12-09T13:16:19Z</vt:lpwstr>
  </property>
  <property fmtid="{D5CDD505-2E9C-101B-9397-08002B2CF9AE}" pid="4" name="MSIP_Label_81f5a2da-7ac4-4e60-a27b-a125ee74514f_Method">
    <vt:lpwstr>Privileged</vt:lpwstr>
  </property>
  <property fmtid="{D5CDD505-2E9C-101B-9397-08002B2CF9AE}" pid="5" name="MSIP_Label_81f5a2da-7ac4-4e60-a27b-a125ee74514f_Name">
    <vt:lpwstr>Publica - Visual Marking</vt:lpwstr>
  </property>
  <property fmtid="{D5CDD505-2E9C-101B-9397-08002B2CF9AE}" pid="6" name="MSIP_Label_81f5a2da-7ac4-4e60-a27b-a125ee74514f_SiteId">
    <vt:lpwstr>d994480d-72f7-4fe9-8095-21c86c20a5a3</vt:lpwstr>
  </property>
  <property fmtid="{D5CDD505-2E9C-101B-9397-08002B2CF9AE}" pid="7" name="MSIP_Label_81f5a2da-7ac4-4e60-a27b-a125ee74514f_ActionId">
    <vt:lpwstr>aea6e1c7-ad35-48d5-b839-7ed0426e426e</vt:lpwstr>
  </property>
  <property fmtid="{D5CDD505-2E9C-101B-9397-08002B2CF9AE}" pid="8" name="MSIP_Label_81f5a2da-7ac4-4e60-a27b-a125ee74514f_ContentBits">
    <vt:lpwstr>0</vt:lpwstr>
  </property>
</Properties>
</file>